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Working draft\"/>
    </mc:Choice>
  </mc:AlternateContent>
  <bookViews>
    <workbookView xWindow="0" yWindow="0" windowWidth="28770" windowHeight="5220"/>
  </bookViews>
  <sheets>
    <sheet name="20" sheetId="1" r:id="rId1"/>
  </sheets>
  <externalReferences>
    <externalReference r:id="rId2"/>
    <externalReference r:id="rId3"/>
    <externalReference r:id="rId4"/>
  </externalReferences>
  <definedNames>
    <definedName name="_xlnm._FilterDatabase" localSheetId="0" hidden="1">'20'!$A$1:$V$2</definedName>
    <definedName name="_typologies">[1]Sheet1!$A$11:$A$14</definedName>
    <definedName name="fundingsource">[1]Sheet1!$A$481:$A$486</definedName>
    <definedName name="implementation">'[2]Validation List'!$N$2:$N$10</definedName>
    <definedName name="_xlnm.Print_Area" localSheetId="0">'20'!$A$1:$P$189</definedName>
    <definedName name="_xlnm.Print_Titles" localSheetId="0">'20'!$1:$2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86" i="1" l="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Q159"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Q109" i="1"/>
  <c r="P109" i="1"/>
  <c r="P108" i="1"/>
  <c r="P107" i="1"/>
  <c r="P106" i="1"/>
  <c r="P105" i="1"/>
  <c r="P104" i="1"/>
  <c r="Q103" i="1"/>
  <c r="P103" i="1"/>
  <c r="P102" i="1"/>
  <c r="P101" i="1"/>
  <c r="P100" i="1"/>
  <c r="P99" i="1"/>
  <c r="P98" i="1"/>
  <c r="P97" i="1"/>
  <c r="P96" i="1"/>
  <c r="P95" i="1"/>
  <c r="P94" i="1"/>
  <c r="M93" i="1"/>
  <c r="L93" i="1"/>
  <c r="K93" i="1"/>
  <c r="P93" i="1" s="1"/>
  <c r="Q92" i="1"/>
  <c r="P92" i="1"/>
  <c r="P91" i="1"/>
  <c r="P90" i="1"/>
  <c r="P89" i="1"/>
  <c r="P88" i="1"/>
  <c r="P87" i="1"/>
  <c r="Q86" i="1"/>
  <c r="P86" i="1"/>
  <c r="Q85" i="1"/>
  <c r="P85" i="1"/>
  <c r="P84" i="1"/>
  <c r="P83" i="1"/>
  <c r="P82" i="1"/>
  <c r="P81" i="1"/>
  <c r="P80" i="1"/>
  <c r="P79" i="1"/>
  <c r="P77" i="1"/>
  <c r="P76" i="1"/>
  <c r="P75" i="1"/>
  <c r="P74" i="1"/>
  <c r="P73" i="1"/>
  <c r="P72" i="1"/>
  <c r="P71" i="1"/>
  <c r="P70" i="1"/>
  <c r="P69" i="1"/>
  <c r="P68" i="1"/>
  <c r="P67" i="1"/>
  <c r="P66" i="1"/>
  <c r="P65" i="1"/>
  <c r="P64" i="1"/>
  <c r="P63" i="1"/>
  <c r="P62" i="1"/>
  <c r="P61" i="1"/>
  <c r="P60" i="1"/>
  <c r="P59" i="1"/>
  <c r="P58" i="1"/>
  <c r="K57" i="1"/>
  <c r="P56" i="1"/>
  <c r="P55" i="1"/>
  <c r="Q54" i="1"/>
  <c r="P54" i="1"/>
  <c r="P53" i="1"/>
  <c r="P52" i="1"/>
  <c r="P51" i="1"/>
  <c r="P50" i="1"/>
  <c r="P49" i="1"/>
  <c r="P48" i="1"/>
  <c r="P47" i="1"/>
  <c r="P46" i="1"/>
  <c r="P45" i="1"/>
  <c r="P44" i="1"/>
  <c r="J44" i="1"/>
  <c r="P43" i="1"/>
  <c r="P42" i="1"/>
  <c r="P41" i="1"/>
  <c r="P40" i="1"/>
  <c r="P39" i="1"/>
  <c r="P38" i="1"/>
  <c r="Q37" i="1"/>
  <c r="P37" i="1"/>
  <c r="P36" i="1"/>
  <c r="P35" i="1"/>
  <c r="P34" i="1"/>
  <c r="P33" i="1"/>
  <c r="P32" i="1"/>
  <c r="P31" i="1"/>
  <c r="P30" i="1"/>
  <c r="P29" i="1"/>
  <c r="P28" i="1"/>
  <c r="P27" i="1"/>
  <c r="P26" i="1"/>
  <c r="P25" i="1"/>
  <c r="P24" i="1"/>
  <c r="P23" i="1"/>
  <c r="P22" i="1"/>
  <c r="P21" i="1"/>
  <c r="P20" i="1"/>
  <c r="K19" i="1"/>
  <c r="P18" i="1"/>
  <c r="Q17" i="1"/>
  <c r="P17" i="1"/>
  <c r="P16" i="1"/>
  <c r="P15" i="1"/>
  <c r="L14" i="1"/>
  <c r="K14" i="1"/>
  <c r="K187" i="1" s="1"/>
  <c r="P13" i="1"/>
  <c r="Q12" i="1"/>
  <c r="P12" i="1"/>
  <c r="P11" i="1"/>
  <c r="P10" i="1"/>
  <c r="P9" i="1"/>
  <c r="P8" i="1"/>
  <c r="J8" i="1"/>
  <c r="J187" i="1" s="1"/>
  <c r="Q7" i="1"/>
  <c r="P7" i="1"/>
  <c r="P6" i="1"/>
  <c r="P5" i="1"/>
  <c r="P4" i="1"/>
  <c r="P3" i="1"/>
  <c r="M14" i="1" l="1"/>
  <c r="L57" i="1"/>
  <c r="M57" i="1" s="1"/>
  <c r="N57" i="1" s="1"/>
  <c r="L19" i="1"/>
  <c r="M19" i="1" s="1"/>
  <c r="N19" i="1" s="1"/>
  <c r="O19" i="1" s="1"/>
  <c r="N14" i="1" l="1"/>
  <c r="M187" i="1"/>
  <c r="P57" i="1"/>
  <c r="P19" i="1"/>
  <c r="L187" i="1"/>
  <c r="O14" i="1" l="1"/>
  <c r="N187" i="1"/>
  <c r="O187" i="1" l="1"/>
  <c r="P14" i="1"/>
  <c r="P187" i="1" s="1"/>
</calcChain>
</file>

<file path=xl/comments1.xml><?xml version="1.0" encoding="utf-8"?>
<comments xmlns="http://schemas.openxmlformats.org/spreadsheetml/2006/main">
  <authors>
    <author>PIP</author>
  </authors>
  <commentList>
    <comment ref="O79" authorId="0" shapeId="0">
      <text>
        <r>
          <rPr>
            <b/>
            <sz val="9"/>
            <color indexed="81"/>
            <rFont val="Tahoma"/>
            <family val="2"/>
          </rPr>
          <t>PIP:</t>
        </r>
        <r>
          <rPr>
            <sz val="9"/>
            <color indexed="81"/>
            <rFont val="Tahoma"/>
            <family val="2"/>
          </rPr>
          <t xml:space="preserve">
TBD</t>
        </r>
      </text>
    </comment>
  </commentList>
</comments>
</file>

<file path=xl/sharedStrings.xml><?xml version="1.0" encoding="utf-8"?>
<sst xmlns="http://schemas.openxmlformats.org/spreadsheetml/2006/main" count="2615" uniqueCount="744">
  <si>
    <t>Project Title</t>
  </si>
  <si>
    <t>Implementing Agency</t>
  </si>
  <si>
    <t>Main Chapter Outcome</t>
  </si>
  <si>
    <t>Subsector Outcome</t>
  </si>
  <si>
    <t>Expected Output</t>
  </si>
  <si>
    <t>Spatial Coverage</t>
  </si>
  <si>
    <t>Region</t>
  </si>
  <si>
    <t>Mode of Implementation</t>
  </si>
  <si>
    <t xml:space="preserve">Implementation Period </t>
  </si>
  <si>
    <t>INVESTMENT TARGETS
(in PhP actual amount)</t>
  </si>
  <si>
    <t>2017</t>
  </si>
  <si>
    <t>2018</t>
  </si>
  <si>
    <t>2019</t>
  </si>
  <si>
    <t>2020</t>
  </si>
  <si>
    <t>2021</t>
  </si>
  <si>
    <t>2022</t>
  </si>
  <si>
    <t>TOTAL (2017-2022)</t>
  </si>
  <si>
    <t>TOTAL</t>
  </si>
  <si>
    <t>Comments</t>
  </si>
  <si>
    <t>Implementation Period (Start)</t>
  </si>
  <si>
    <t>Implementation Period (End)</t>
  </si>
  <si>
    <t>Project Categorization</t>
  </si>
  <si>
    <t>Project Description</t>
  </si>
  <si>
    <t>ENGP-Community-Based Livelihood and Reforestation Project</t>
  </si>
  <si>
    <t>DENR</t>
  </si>
  <si>
    <t>Ecological integrity ensured and socio-economic conditions of resource-based communities improved through sustainable integrated area development</t>
  </si>
  <si>
    <t>Sustained Biodiversity and Functioning of Ecosystem Services</t>
  </si>
  <si>
    <t>Established SALT sites; community-based livelihoods projects; established agroforestry areas; high-value crops inter-cropped with the tree plantations; environment protected</t>
  </si>
  <si>
    <t xml:space="preserve">Inter-regional
</t>
  </si>
  <si>
    <t>MIMAROPA, II</t>
  </si>
  <si>
    <t>LFP</t>
  </si>
  <si>
    <t>2016-2019</t>
  </si>
  <si>
    <t>-</t>
  </si>
  <si>
    <t>Tier 2 - Level 4</t>
  </si>
  <si>
    <t>It aims to provide livelihood projects to natural resources-dependent communities, including indigenous peoples, through agroforestry, enrichment planting, handicraft making and environmental protection. It is consists of the following small projects: Agroforestry Development Employing Sloping Agricultural Land Technologies (SALT) within the indigenious Farming Practices of Dumagats; Agroforestry thru Enrichment Planting for Livelihood Project; Cacao Intercropping under Acacia Plantation with Livelihood Project; Community-based Livelihood and Environmental Protection Project for Bangon Tribe in So. Naswak, Brgy. Hangan,  Bongabong, Oriental Mindoro; Enhancing Sustainable Livelihood through Handicraft Making using Non-Timber Forest Products (NTFPs) for Catibangahan-Talaba CARP Beneficiaries Association; Establishment of Five Hectares Sloping Agricultural Land Technology (SALT) within 2011 NGP Located at Rosacara, Bansud, Oriental Mindoro; Community-based Livelihood and Environmental Protection Project for Agro-Forestry with Livelihood Project in Brgy. Ansiray, Ilin Island San Jose, Oc. Mindoro</t>
  </si>
  <si>
    <t>ENGP- Community-Based Nursery Establishment Project</t>
  </si>
  <si>
    <t>Produced quality planting materials that will be used in the reforestation activities composed of fruit-bearing trees, indigenous forest tree species;  established seedling pool or a nursery of indigenous forest tree species in Ifugao for experimental/action research propagation.</t>
  </si>
  <si>
    <t>CAR</t>
  </si>
  <si>
    <t>2017-2022</t>
  </si>
  <si>
    <t xml:space="preserve">It aims to establish community-based nurseries, including a mechanized nursery for fruit trees, that will be used in the reforestation/afforestation activities. It is consists of the following small projects: Establishing Indigenous Tree Species Nurseries in Ifugao; and Establishment of Mechanized Nursery for Fruit Trees. </t>
  </si>
  <si>
    <t>Implementation of Forest Protection Plan</t>
  </si>
  <si>
    <t>Full logistic and material support essential in forest law enforcement including acquisition of hauling trucks (saddam model military truck) and boom truck with loading crane.</t>
  </si>
  <si>
    <t>Nationwide</t>
  </si>
  <si>
    <t>Tier 1</t>
  </si>
  <si>
    <t>The program's main objectives are 1) the protection of the forestlands from any form of forest destruction thru forest fire management and protection from pests and diseases; and 2) enforcement of forest laws, rules and regulations thru strengthening DENR's and other partners' capacity on surveillance and monitoring activities to control illegal forestland entry and occupation.</t>
  </si>
  <si>
    <t xml:space="preserve">Development of Pagbilao Mangrove Experimental Forest (PMEF) for Biodiversity and Genetic Conservation of Mangroves  </t>
  </si>
  <si>
    <t xml:space="preserve">A well-managed mangrove forest   provides for the following benefits:  Increased protection from sea-based natural disturbance;  Sustainable fishery resources as food and source of livelihood; Source of supplemental income from ecotourism-related activities; Increased knowledge on the importance of coastal and marine resources; Enhanced partnerships with government and private institutions in the management of coastal resources. </t>
  </si>
  <si>
    <t xml:space="preserve">Region Specific 
 </t>
  </si>
  <si>
    <t>IV-A</t>
  </si>
  <si>
    <t>2018-2020</t>
  </si>
  <si>
    <t>It focuses on the rehabilitation of PMEF and conduct of resource inventory for identification and selection of mother trees for mangrove and beach forest development in the country.   For 2017, the project is being expanded to provide technical support to the Five-Year Management and Development Plan (2015-2019) for PMEF which was mutually agreed upon by stakeholders from Quezon Province including the Provincial LGU, DENR Region 4A and ERDB in September 2014. The project is intended to serve as a national education, training and research site for mangroves and as a show case for ecotourism and sustainable eco-friendly livelihood opportunities.  The project is also intended the serve  as  the backbone as possible source of planting materials) for the sustainability of the Mangrove and Beach Forest Development Project  which resulted in the establishment of 50,000 ha of mangrove plantations in in 11 regions in the country.</t>
  </si>
  <si>
    <t>Clonal nursery and production of Quality Planting Materials (QPM) of premium and ind indigenous forest species for NGP</t>
  </si>
  <si>
    <t xml:space="preserve"> - 980,000 quality planting materials/seedlings produced; 
 - 76 Seed Production Areas/ Individual Plus Trees maintained; 
 - 7 clonal nurseries maintained; 
 - 4 production areas maintained and  operationalized for the mass production of mycorrhizal inoculant; 
 - 6 Forest Tree Seed Center (FTSC) maintained; 16 NGP sites/year baselined and assessed</t>
  </si>
  <si>
    <t>2011-2028</t>
  </si>
  <si>
    <t xml:space="preserve">Realizing the impacts of climate change and increasing incidence of deforestation and poverty in the country, President Benigno Simeon C. Aquino, III issued Executive Order No. 26 ordering and declaring the implementation of the National Greening Program (NGP) as a government priority. The program encompasses the planting of 1.5 billion trees that will cover 1.5 million hectares in a period of 6 years (CY 2011 to 2016). It aims to attain the stability of the country's food security, poverty reduction and climate change mitigation. It is considered the widest and most sustained reforestation venture ever embarked on a national scale combining the resources and manpower of major national line agencies.  In the implementation of NGP, ERDB was tasked to oversee the production of quality planting materials including the monitoring of activities related to the implementation of quality planting materials production. 
</t>
  </si>
  <si>
    <t>Strengthening Capacity for Integrating Ecosystem Services in the Forest Land Use Planning Process to Enhance Climate Resilience and Poverty Reduction in the Philippines (PROFOR2)</t>
  </si>
  <si>
    <t>Workshop and Review Reports, Poverty and Climate Proofed FLUP, Training Manual for Forest Management Planning, Technical Bulletin for Land Use Planning</t>
  </si>
  <si>
    <t>IV-A, V, XIII</t>
  </si>
  <si>
    <t>ODA-WB</t>
  </si>
  <si>
    <t>2017-2018</t>
  </si>
  <si>
    <t>Tier 2 - Level 1</t>
  </si>
  <si>
    <t>The proposed project aims to enhance the capacity of stakeholders involved in the development of Forest Land Use Plans (FLUPs) in the Philippines to better integrate climate change resilience and poverty reduction concerns into these plans through the use of ecosystem service data and information</t>
  </si>
  <si>
    <t>Enhanced National Greening Program</t>
  </si>
  <si>
    <t>a.	Area planted (hectare)
b.	Seedlings produced (no.)
c.	Seedlings planted (no.)
d.	Jobs generated (no.)
e.	Area maintained (hectare)
f.	Enterprise developed (no.)</t>
  </si>
  <si>
    <t>The coverage of NGP was expanded thru Executive Order No. 193 from 2016 to 2028 signed on November 12, 2015. 
The program aims to reforest the estimated 7.1 million hectares of unproductive, denuded and degraded forestlands through the participation and investment if private sector towards enabling private companies to achieve carbon neutrality.
This is consistent with the updated Master Plan for forestry (2016-2028) to harmonize all forest development activities that will encourage and enhance development of forest plantations with the participation of private sector, local government units and Peopleâ€™s Organizations.</t>
  </si>
  <si>
    <t>Forestland Management Project (FMP)</t>
  </si>
  <si>
    <t>290,000 hectares covered by FMP surveyed, delineated on the ground and mapped;
2.	24 sub-watersheds characterized and management plans prepared
3.	147 POs organized/strengthened and capacitated and provided with appropriate tenure instruments
4.	25-year community  work plans for the rehabilitation of 71,300 hectares of degraded forestlands  rehabilitated/developed (reforestation, agroforestry, silvo-pasture and soil conservation)
5.	Constructed/rehabilitated  91.6 Km farm to market road, 49.1 Km pathways, 15 units hanging bridges, 11 units RC bridge, and 109 Km irrigation pipeline system
6.	3 watershed governing bodies created/strengthened
7.	Payment of Environmental Services (PES) and other sharing mechanism developed and adopted</t>
  </si>
  <si>
    <t>CAR,
I,
III,
VI</t>
  </si>
  <si>
    <t>ODA-JICA</t>
  </si>
  <si>
    <t>2011-2022</t>
  </si>
  <si>
    <t>FMP is a ten-year Department of Environment and Natural Resources (DENR) - Japan International Cooperation Agency (JICA) project that aims to strengthen forestland management in three critical river basins through the implementation of collaborative and comprehensive Community- Based Forest Management (CBFM) strategies.</t>
  </si>
  <si>
    <t>Implementation of the Payapa at Masaganang Pamayanan (PAMANA)</t>
  </si>
  <si>
    <t>(1) Forest guards hired; 
(2) actual area foot patrolled and ground surveillance conducted (ha);  
(3) site established (ha); 
(4) no. of seedlings produced;
 (5) area maintained in ha; 
(6) no. of sites monitored/assessed;
(7) no. of graded trail constructed 
(8) no. of trainings/capacity building conducted</t>
  </si>
  <si>
    <t>CAR, VI, VII, NIR, X, XI, XIII</t>
  </si>
  <si>
    <t>2013-2022</t>
  </si>
  <si>
    <t>The OPAPP and DENR agreed to establish the following guidelines to support the integration of former rebels from two groups: Cordillera Peoples Liberation Army (CPLA) and Rebolusyonaryong Partido ng Manggagawa-Pilipinas, Revolutionary Proletarian Army and Alex Boncayo Brigade/ Tabara-Paduano Group (RPM-P/RPA/ABB-TPG) who have entered into agreements with the government and beneficiaries of CLIP of PAMANA to become productive members of society in particular through NGP, forest protection and other forestry-related activities.
DENR and OPAPP provided livelihood support and assistance particularly in National Greening Program and Forest Protection Program.</t>
  </si>
  <si>
    <t>Integrated Natural Resources and Environmental Management Project (INREMP)</t>
  </si>
  <si>
    <t>1. River basin and watershed management and investment plans established
2. Smallholder and institutional investments in conservation increased and URB productivity enhanced in the forestry, agriculture and rural sectors
3. River basin and watershed management capacity and related governance mechanisms strengthened
4. Project management and support services delivered</t>
  </si>
  <si>
    <t>CAR, VII, X, ARMM</t>
  </si>
  <si>
    <t>ODA-ADB, ODA-IFAD</t>
  </si>
  <si>
    <t>2013-2020</t>
  </si>
  <si>
    <t>The project will address unsustainable watershed management in four priority river basins namely, Chico River Basin, Wahig-Inabanga River Basin, Upper Bukidnon River Basin, Lake Lanao River Basin. With particular focus on indigenous peoples and resource-poor communities, the project will reduce and reverse degradation of watersheds and associated environmental services caused by forest denudation and unsustainable farming practices. It will also provide incentives to local communities, LGUs and the DENR for improving natural resource management by generating sufficient and tangible economic benefits.</t>
  </si>
  <si>
    <t>Preparation of a National REDD+ Mechanism for Greenhouse Gas Reduction and Conservation of Biodiversity in the Philippines (National REDD+ System Philippines)</t>
  </si>
  <si>
    <t>1. National Implementation and Coordination System for REDD+ established
2. Financing/Benefit sharing mechanisms for REDD+ developed
3. Ecological, social and governance standards (safeguards) in implementation of REDD+ integrated
4. Forest Land Use Plan and REDD+ in three (3) pilot sites implemented
5. Awareness building, knowledge and management developed</t>
  </si>
  <si>
    <t>V, VIII, XI</t>
  </si>
  <si>
    <t>ODA-GIZ</t>
  </si>
  <si>
    <t>2013-2017</t>
  </si>
  <si>
    <t>With this project, functional structures for registration, coordination and governance of REDD+ activities in the Philippines at national and decentralized levels, social, ecological and governance safeguards, and tested options for financing and benefit-sharing, based on clear regulations and definition of roles and tasks of government agencies will be in place. By 2017 REDD+ pilot implementation in at least 3 areas, based on integrated forest land use planning and clear tenure and conservation arrangements, have generated at least 100.000 t CO2 emissions reduction and removals. Project results will be incorporated into reviews, decisions and resolutions at national and international level; and independent surveys show an increase of knowledge and awareness at national and local levels on REDD+ and its importance for climate mitigation and forest and biodiversity conservation.</t>
  </si>
  <si>
    <t>Enhancing Biodiversity, Maintaining ecosystem flows, and enhancing carbon stocks through Sustainable Management of Forest Resources and Restoration of Degraded Forestlands</t>
  </si>
  <si>
    <t>â€¢ Forest biodiversity protection and management
â€¢ Restoration/rehabilitation of degraded forests in and around protected areas
â€¢ Maintain ecosystem flows from sustainably managed forests and developing incentives and supporting sustainable income generation for local communities in the context of SFM
â€¢ Developing and packaging information materials on the results and impacts of maintained ecosystem flows, restoration and other related activities for awareness, understanding and sharing</t>
  </si>
  <si>
    <t>CAR, R-XIII</t>
  </si>
  <si>
    <t>2018-2022</t>
  </si>
  <si>
    <t>main source of funding was reclassificed as LFP from ODA, as the LFP funding is greater</t>
  </si>
  <si>
    <t>It aims to deliver multiple and integrated environmental, livelihood and development benefits through the promotion of the cost-effective and sustainable restoration of the biological and productive capacities of degraded forest land ecosystems.</t>
  </si>
  <si>
    <t>Conduct of Biodiversity-related Studies</t>
  </si>
  <si>
    <t>Assessment of the ecological impacts of invasive alien species; biodiversity profiling; carrying capacity study; comprehensive baseline data on the distribution patterns and densigy of dugongs and marine turtles; baseline data on the spatial distribution of Philippine tarsier; species site adaptability study</t>
  </si>
  <si>
    <t>VI, X, XI</t>
  </si>
  <si>
    <t>2016-2018</t>
  </si>
  <si>
    <t xml:space="preserve">This is a component of PA Development and Biodiversity Conservation that aims to enhance the capacity of the agency in the biodiversity conservation and for the effective management of the Protected Areas. It inlcudes the following projects: Alien Species Crisis: Assesing the ecological impacts of invasive alien species of amphibians and reptiles in the Philippines; Biodiversity Profiling and Updating of Carrying Capacity of Boracay Island, Malay, Aklan; Dugongs and Marine Turtles Comprehensive Biological Research in the Province of Davao Oriental (Phase II); Spatial Distribution and Biogeography of Philippine Tarsier (Tarsius syrichta) in the Province of Davao Oriental; Philippines and Species-site Adaptability and Growth Potentials of Crtically-Endangered Narek (Hopea cagayensis Foxw.) </t>
  </si>
  <si>
    <t>Community-based Eco-tourism Livelihood Development</t>
  </si>
  <si>
    <t>Provided eco-tourism as source of livelihood of the communities; Ecoguides &amp; park rescuers has established a faster coordinating system; ecoguides &amp; park rescuers has an improved enivronmental stewardship responsibility; active website established</t>
  </si>
  <si>
    <t>III, VIII, CAR</t>
  </si>
  <si>
    <t xml:space="preserve">This is a component of PA Development and Biodiversity Conservation that inlcudes the following projects: Aqua-silviculture project cum tourism development and mangrove conservation project; Botanical Eco-Tourism Natural Park and Forest Biodiversity   Conservation:  Ascot-Ermita Hill Baler, Aurora, Consolacion; Mangrove Aquaculture, Diversified Aquafarm and Eco-tourism; Mt. Pulag Community conservation and ecotourism plan; Capability Enhancement and Organizational Strengthening of the Park Civilian and Government Parnters in Mt. Pulag National Park and Sagrada Familia Cave Nature Expedition; Community and Livelihood Improvement through Management and Technology: Adaptation and Development Action Program and Training for Indigenous Peoples in Mount Kalatungan Range Natural Park (CLIMATE ADAPT 4 IPs) </t>
  </si>
  <si>
    <t>Combatting Environmental Organized Crime in the Philippines</t>
  </si>
  <si>
    <t>IRRs and local legislation for RA 8147, informed institutions about implications of law reforms on environment against environmental crimes, tactical information and capacity building tools developed, stakeholders consultations on development of WildLEAP, Technical assistance to DENR regions, suite of capacity building tools with specific modules for hotspots areas, training and pilot testing of CITES Eletronic Permitting System, Stakeholders in law enforcement chain in key hotspot areas, forensic tools and facilities to support law enforcement, increase in sharing of information and knowledge to facilitate multi-agency coordination, increase in number of arrests, number of "audience-segmented" communication materials, number of receptions, lectures, engagement events, number of documents for CITES Standing Committee meetings, baseline established on consumption target species, case studies on demonstration  of best practices</t>
  </si>
  <si>
    <t>CAR, IV-B, V</t>
  </si>
  <si>
    <t>2017-2020</t>
  </si>
  <si>
    <t>Tier 2 - Level 3</t>
  </si>
  <si>
    <t>It aims to combat environmental organized crime in the Philippines through legal and institutional reform, capacity building in the full law enforcement chain and to reduce demand for illegal wildlife and wildlife parts.</t>
  </si>
  <si>
    <t>Palawan Environmentally Critical Areas Network (ECAN) Management Program</t>
  </si>
  <si>
    <t>1. 100% of 24 municipal/city ECAN maps updated 
2. 100% of 31 Critically Endangered Palawan wildlife animal species with population study and species management plan
3. Functional wildlife traffic monitoring units in 100% of 15 hotspots exit points
4. Establishment and operation of the Palawan Center for Sustainable Development which aims to train conservation and development practitioners on sustainability science and to lead transdisciplinary researches on environment and innovation</t>
  </si>
  <si>
    <t>IV-B</t>
  </si>
  <si>
    <t xml:space="preserve">The Palawan ECAN Management Program aims to maintain and optimize Palawan ecosystem goods and services. It ensures that (i) core zones are protected and buffer and multiple use zones are sustainably managed; (ii) human and institutional capacities for ECAN management and coordination are enhanced; (iii) threatened indigenous wildlife species of Palawan and their habitats are conserved and protected; and (iv) ECAN support mechanisms such as environmental research, environmental monitoring and evaluation system, and environmental education and extension strengthened. Satisfying these objectives will ease pressures on Palawanâ€™s natural ecosystems and in collaboration with LGUs and other concerned agencies/institutions, harmonize the three core elements of sustainable development: environmental protection, social inclusion, and economic growth. </t>
  </si>
  <si>
    <t>Integrated Approach in the Management of Major Biodiversity Corridors in the Philippines</t>
  </si>
  <si>
    <t xml:space="preserve">â€¢ Two BD corridor plans integrated in Regional Development Plans and Provincial Physical Framework Plans, including investment plans
â€¢ Capacities for assessment of impacts of existing and proposed projects installed in concerned government agencies, NGOs and IP groups, including science based researches and traditional knowledge
â€¢ Number of hectares of critical ecosystems restored within the corridor
â€¢ Network of effectively managed protected areas and other effective area based conservation measures established
â€¢ Landscape level or integrated ecosystems management (IEM) monitoring system for the identified corridors, to include monitoring of cross sectoral impacts of activities is operational for informed decision making
â€¢ Enhanced ecosystem integrity through soil and water health monitoring in selected BD corridors
</t>
  </si>
  <si>
    <t xml:space="preserve">
R-IV-B, R-XIII</t>
  </si>
  <si>
    <t>2018-2024</t>
  </si>
  <si>
    <t>main source of funding was reclassificed as LFP from ODA, as the LFP funding is greater
total project cost is not consistent with the sum of the annual investment breakdown</t>
  </si>
  <si>
    <t>2024</t>
  </si>
  <si>
    <t>The main objective of the project is to ensure the conservation of globally significant biodiversity in the Philippines through the establishment of an effective national network of biological corridors that deliver environmental, social, and economic benefits.</t>
  </si>
  <si>
    <t>Biodiversity Partnerships Project (BPP)</t>
  </si>
  <si>
    <t>1. National-level systems, policies, tools and capacities are in place to support LGU level biodiversity conservation efforts.
2. LGUs encompassing 1.6 million hectares in five key biogeographic regions have the tools and capacities to integrate sustainable management into decentralized government structures.
3. Systems, policies, tools and capacities for landscape level biodiversity conservation and sustainable development are applied at eight pilot sites covering 700,000 hectares across five critical biogeographic regions.</t>
  </si>
  <si>
    <t>II, IV-B, XI, XIII</t>
  </si>
  <si>
    <t>ODA-UNDP</t>
  </si>
  <si>
    <t>2011-2017</t>
  </si>
  <si>
    <t>2011</t>
  </si>
  <si>
    <t>The project will directly address fragmentation of landscapes, ensure that activities in the surrounding landscape conserve species assemblages, and maintain ecosystem functions by strengthening enabling policies at the national level, enhancing capacities of LGUs, and doing project demonstration in selected pilot sites. These will be achieved through partnerships with key national government agencies, LGUs, and national and local conservation NGOs to muster their resources and expertise.</t>
  </si>
  <si>
    <t>Protect Wildlife</t>
  </si>
  <si>
    <t>1. Attitudes toward wildlife and biodiversity conservation and improved and hence, destructive behaviors reduced and stakeholder support for biodiversity conservation increased
2. Private and public sector involvement in biodiversity conservation and conservation financing and expansion of biodiversity-friendly and sustainable livelihoods
3. Conservation competencies of LGUs and CSOs in biodiversity, strengthened
4. Support academe to generate scientifically rigorous evidence and knowledge essential for conservation planning and policy making
5. Enhancement of government's capacity to identify, capture, prosecute and adjudicate wildlife crime</t>
  </si>
  <si>
    <t>IV-B, IX</t>
  </si>
  <si>
    <t>ODA-USAID</t>
  </si>
  <si>
    <t>2016-2021</t>
  </si>
  <si>
    <t>2016</t>
  </si>
  <si>
    <t xml:space="preserve">The Protect Wildlife Activity will contribute to the reduction of  threats to biodiversity, reduction of poaching/use of illegally harvested wildlife and wildlife products, and improvement of relevant ecosystem services that contribute to wildlife conservation and human well-being. It will begin implementation in two core sites: the province of Palawan, including Tubbataha Reef, and the Sulu Archipelago to the southwest of Zamboanga City.
</t>
  </si>
  <si>
    <t>Protected Area Development and Management</t>
  </si>
  <si>
    <t>A) Cooperation and Partnerships secured (Protected Area Management Plans including human and financial resources plan adopted; Protected Area Management Boards (PAMB) organized and operationalized). B) Socio-economic conditions of resource-based communities improved (Biodiversity-Friendly behavior advocated
- Socio-economic situation surveyed and/or monitored; Ecosystem services benefits optimized and captured including support for sustainable livelihoods). C) Ecosystem functions sustained (Conservation area legally-established or adjusted, or ICCA recognized; Boundaries and Management Zones Delineated, Demarcated and Maintained; Biodiversity-Protective Laws and Regulations enforced; Bio-physical situation surveyed and/or monitored; Natural habitats rehabilitated and conservation statues of species (flora and fauna) maintained or improved).</t>
  </si>
  <si>
    <t>No period provided</t>
  </si>
  <si>
    <t>total project cost is not consistent with the sum of the annual investment breakdown</t>
  </si>
  <si>
    <t>Continuing</t>
  </si>
  <si>
    <t>This program covers the main in-situ measures to conserve biodiversity within and adjacent to protected areas. It will ensure that the current NIPAS coverage is rationalized by retaining and prioritizing those with high biodiversity values while providing appropriate governance regime for the protection of Key Biodiversity Areas (KBAs) such as through Local Conservation Areas (LCAs) with the LGU concerned and through Indigenous Community Conserved Areas (ICCAs). 
The management and protection of other ecosystems including wetlands, caves, critical habitats and associated ecosystems also form part of this program pursuant to the Republic Act 9147, RA 9072 or the National Caves and Cave Resources Management Act and the Updated National Wetlands Action Plan for the Philippines.
One Program implemented under this PAP is the Ecotourism Development Program. Since our protected areas provide the natural resource base for ecotourism development, it is necessary to provide the basic facilities and equipment that will cater not only the needs of the visitors but also needed to strengthen resource protection and minimize impact of visitor activities to the protected area.</t>
  </si>
  <si>
    <t>Protected Area Management Enhancement (PAME) in the Philippines</t>
  </si>
  <si>
    <t>1. Improved management and technical capacities of relevant DENR BMB staff at all levels
2. Management of 60 existing terrestrial and marine protected areas in KBAs improved
3. Additional 100 conservation areas established under innovative conservation management systems; and,
4. Improved knowledge management and raising awareness about the values of biodiversity</t>
  </si>
  <si>
    <t>NCR, CAR, I, II, III, IV-A, IV-B, V, VI, VII, VIII, NIR, IX, X, XI, XII, XIII</t>
  </si>
  <si>
    <t>2012-2017</t>
  </si>
  <si>
    <t>2012</t>
  </si>
  <si>
    <t>The proposed action aims to enhance the management of 60 existing Protected Areas (PAs), and establish at least 100 new terrestrial or marine PAs under different management regimes (nationally-designated or through local legislation) in selected Key Biodiversity Areas.</t>
  </si>
  <si>
    <t>Strengthening National Systems to Improve Governance and Management of Indigenous Peoples and Local Communities Conserved Areas and Territories (Philippine ICCA Project)</t>
  </si>
  <si>
    <t xml:space="preserve">1. Policy Harmonization and Implementation
2. Capacity building for effective governance and management of ICCAs
</t>
  </si>
  <si>
    <t>CAR, II, III, IV-B, X, XII</t>
  </si>
  <si>
    <t>The aim of this project is strengthen the conservation, protection and management of key biodiversity sites in the Philippines by institutionalizing Indigenous Peoples and Local Communities Conserved Areas and Territories (ICCAs) as a sustainable addition to the national PA estate. This shall be achieved through strengthening the legal and regulatory framework and administrative procedures that harmonizes the mandates, plans and activities amongst national government agencies involved (Biodiversity Management Bureau, National Commission on Indigenous Peoples, Bureau of Fisheries and Aquatic Resources), and local government units; and to effectively identify, map, recognize and support the governance and management of ICCAs. At the site level, the Project will improve capacities of indigenous peoples (IPs) and key stakeholders for the effective governance and management of ICCAs.
The sites that have been selected are important key biodiversity areas (KBAs) that overlap with ancestral domains, and represent a variety of governance models: (i) purely ICCAs; (ii) ICCAs within existing formally established protected areas (PAs); (iii) ancestral lands and waters; and (iv) sites representing the countryâ€™s 7 ethnographic regions. The idea is to institutionalize ICCAs as an effective governance mechanism given the diversity of regimes and institutional arrangements in the given sites. The sites have also been strongly recommended by the Philippine ICCA Consortium, an organization of key IP leaders in the Philippines; and confirmed by the National Commission on Indigenous Peoples</t>
  </si>
  <si>
    <t>Biodiversity and Watersheds Improved for Stronger Economy and Ecosystem Resilience (B+WISER)</t>
  </si>
  <si>
    <t>1. Number of hectares under improved natural resources management
2. Number of hectares showing improved biophysical conditions
3. Number of laws, policies, strategies, plans, agreements, or regulations addressing biodiversity conservation proposed, adopted or implemented
4. Number of biodiversity conservation and watershed- related research publications and technical papers produced
5. Number of hectares of supported forest restoration nitiatives
6. Amount of CO2 equivalent reduced and/or sequestered in metric tons
7. Amount in USD of investments leveraged from public and private sources â€“ biodiversity conservation
8. Number of people with increased economic benefits derived from NRM and conservation as a result of USG assistance
9. Number of PAMBs with increases in METT scores
10. Number of LGUs with increases in GSA scores
11. Number of person hours of training in NRM and climate change
12. Number of days of technical assistance in NRM and climate change
13. Number of institutions with improved capacity for disaster management in highly vulnerable areas</t>
  </si>
  <si>
    <t>II, IV-A, IV-B, VI, X, XI, XII</t>
  </si>
  <si>
    <t xml:space="preserve">The B+WISER Program supports the Philippine Governmentâ€™s thrust on inclusive and broad-based economic growth and ecosystem services.  This Program aims to improve conservation and governance of priority forest landscapes and biodiversity areas to support low-emissions development of a green economy of the Philippines. 	
The Programâ€™s expected results include, among others, the improved management and governance of 780,000 hectares of KBAs/watersheds, and sequestration of 1.9 M metric tons and reduction of 3.4 M metric tons of greenhouse gases.
The Program will adopt the integrated ecosystems management (IEM) framework to strengthen resource management and land use planning and implementation.  It will also employ application of wealth accounting and valuation of ecosystem services, payment for ecosystems services (PES), REDD+, and science-based planning and decision making to help improve forest governance, policy refinement and forestland rehabilitation.
</t>
  </si>
  <si>
    <t>Forest Climate and Protection Project in Panay Phase II (ForClim II)</t>
  </si>
  <si>
    <t>1. Establishment of FLUP and CLUP in relevant municipalities of the four provinces (Antique, Aklan, Iloilo, Capiz)
2. Provision of security and land tenure to LGUs, POs and individual households and implementation of resource management and protection plans
3. Expansion of adapted agroforestry and large-scale forest rehabilitation/reforestation within the buffer zones to reduce greenhouse gas emissions
4. Use of the biomass potential from rice residues and plantation wood as renewable energy source and to replace fossil fuel taking into account ecological, economic and social sustainability
5. Knowledge and information relevant for biodiversity conservation is made available for the use of national and sub-national actors; i.e. for the implementation of the SFM, REDD+ and CBD and related awareness building</t>
  </si>
  <si>
    <t>VI</t>
  </si>
  <si>
    <t>2015-2018</t>
  </si>
  <si>
    <t>no annaul investment target indicated</t>
  </si>
  <si>
    <t>2015</t>
  </si>
  <si>
    <t>The second phase of the Forest and Climate Protection in Panay (ForClim Phase II) shall be implemented from June 2014 to February 2018. The Project aims to contribute to the preservation of biodiversity by promoting international processes under the Convention on Biological Diversity (CBD) of 05 June 1992, in particular the CBD's Strategic Plan 2011-2020.
The Project will support selected Peoples Organizations under the 20 partner LGUs within and adjacent the Panay Mountain Ranges. The Government of Germany through the GIZ shall provide a total of EUR 4,000,000 contribution for the Project in the form of personnel, inputs, and where appropriate, financial contribution.
The project aims to protect the significant biodiversity of Panay Mountain Ranges and ensure that natural resources in the adjacent areas are managed and used by the local communities in a sustainable andclimate friendly manner.</t>
  </si>
  <si>
    <t>Eco-tourism Development Program</t>
  </si>
  <si>
    <t>Ecotourism business plans/investment plans; developed business enterprise; constructed ecotourism facilities</t>
  </si>
  <si>
    <t>It aims to develop Protected Areas that are potential for ecotourims to provide livelihood to the communities. The major activities that will be conducted under the Program are the following: site assessment; formulation of ecotourism business plan/investment plan; capacity building of Peoples Organizations; provision of assistance for sustainable livleihood; and construction of ecotourism facilities.</t>
  </si>
  <si>
    <t>CMEMP-Livelihood Projects</t>
  </si>
  <si>
    <t>Community-based livelihood projects</t>
  </si>
  <si>
    <t>III, IV-A,IV-B,V, VIII</t>
  </si>
  <si>
    <t>2016-2020</t>
  </si>
  <si>
    <t>This is a component of CMEMP that includes the following projects: Coastal Coral Reefs Evaluation/ Monitoring for Sustainable Coral Re-growing Initiatives; a community-based Project Establishing Coral Gardens for Local Ecotourism and Livelihood Development in Municipality of Medina, Misamis Oriental, Brgy Bagakay; Aquasilviculture and Diversified aquafarm, Conservation of Mangrove Fuel Wood Thru Rice Hull Fuel Wine Distillery-Nipa Wine (Lambanog-Sasa) Production; Hermana Menor Reef Discovery; Marine Sanctuary Protection and Seaweed Farm Production for Biodiversity Protection and Conservation; Mudcrab culture, and  Establishment of Sea Cucumber Farm and Production of  Sea Cucumber in  Lobo, Batangas</t>
  </si>
  <si>
    <t>Enhancing Resilience of Wetland and Coastal Areas to Support Biodiversity Conservation and Ecotourism Development in the Visayas Region</t>
  </si>
  <si>
    <t>Number of baseline information on mangrove and beach forest in selected municipalities/sites generated; Number of demonstration areas established as showcase for mangrove and beach forest rehabilitation and management; Number of model on inter-phase of vulnerability of CARCAP assessment of priority wetlands generated; Number of resource inventory and vulnerability assessment reports; Number of impact assessment report on disaster-affected areas; Number of baseline information/profile of ecological destinations generated; Number of protocols on species-site matching for rehabilitation and management of priority wetlands/mangrove tested and; Number of mangrove genebank established and maintained.</t>
  </si>
  <si>
    <t>VI, VII, VIII, NIR</t>
  </si>
  <si>
    <t>2015-continuing</t>
  </si>
  <si>
    <t>The program aimed for the sustainable management of wetlands and coastal ecosystem considering its biodiversity and potential for ecotourism.</t>
  </si>
  <si>
    <t>Sustainable coastal protection through biodiversity conservation in coastal ecosystems affected by typhoons in the Philippines (ProCoast)</t>
  </si>
  <si>
    <t xml:space="preserve">Political and legal framework conditions for species and coastal protection have improved
Innovative protection and management measures are widely applied
Relevant interest groups knowledge and awareness of coastal ecosystems improved
</t>
  </si>
  <si>
    <t xml:space="preserve"> VIII</t>
  </si>
  <si>
    <t>ODA-Germany</t>
  </si>
  <si>
    <t xml:space="preserve">Assist the DENR with the implementation of a participatory and holistic coastal zone management. Through the rehabilitation of mangrove and beach forests in coastal areas vulnerable to typhoons it contributes to an improved protection of climate-related hazards and biodiversity as well as coastal zone as a whole. </t>
  </si>
  <si>
    <t>Implementing the Strategic Action Program for the South China Sea ( Cambodia, China, Indonesia, Thailand, Vietnam and  the Philippines)</t>
  </si>
  <si>
    <t xml:space="preserve">Appropriate forms of sustainable management including relevant reforms of laws and regulations for 860,000 ha of mangrove bordering the SCS basin.
Coral reef priority sites sustainably managed.
Effective national policy, legal and institutional arrangements and co-ordination including the needed national reforms by developing and implementing  management plans for estuaries, tidal flats, peat-swamp and wetlands.
</t>
  </si>
  <si>
    <t>2017-2021</t>
  </si>
  <si>
    <t>Tier 2 - Level 2</t>
  </si>
  <si>
    <t>The project aims to assist countries in meeting the targets of the approved Strategic Action Programme (SAP) for the marine and coastal environment of the South China Sea (SCS) through implementation of the National Action Plans in support of the SAP, and strengthening the regional coordination arrangements for the SCS SAP implementation</t>
  </si>
  <si>
    <t>Implementation of Sulu Celebes Seas Large Marine Ecosystems Regional and National Strategic Action Plans</t>
  </si>
  <si>
    <t xml:space="preserve">Strengthened institutional and human resource capacity in integrated approaches in natural resource management and biodiversity conservation.
Ecosystem-based Blueprint for Advancing Biodiversity Enhancement in the SCS LME incorporating climate change impacts.
Improved dissemination of information and best practices through a communications strategy, enhanced Sulu Celebes project website (linked to CTI and other websites), bulletins, publications and videos in English and national languages.
</t>
  </si>
  <si>
    <t>TBD</t>
  </si>
  <si>
    <t>investment targets and implementation period still to be determined</t>
  </si>
  <si>
    <t>To catalyze actions and investments at the regional, national and local levels to rehabilitate and sustain fisheries and coastal and marine ecosystem services n the Sulu Celebes LME in support of regional and national commitments</t>
  </si>
  <si>
    <t>Siargao Mangrove Tour and River Cruise</t>
  </si>
  <si>
    <t>One river cruise boat fabricated; One water bike purchased; One pump boat purchased; One reception/docking area constructed</t>
  </si>
  <si>
    <t>XIII</t>
  </si>
  <si>
    <t>Promote the mangroves of Siargao globally as one of the best destinations in the Philippines to be undertaken by the empowered community and managed by accredited PO for creating wealth to the beneficiaries and communities. Alleviate poverty while preserving and sustaining our ecosystem and biodiversity as well as culture</t>
  </si>
  <si>
    <t>Strengthening the Marine Protected Area System to Conserve Marine Key Biodiversity Areas (SMART SEAS)</t>
  </si>
  <si>
    <t xml:space="preserve">Output 1.1 New MPA Networks (MPANs) established in designated priority areas. 
Output 1.2 Management improved in at least 95 existing MPAs through the development and effective implementation of local government or community-based MPA Management plans
Output 1.3 MPA and MPAN management structures institutionalized in Southern Palawan, Verde Island Passage, Lanuza Bay, Davao Gulf.
Output 1.4 Increased capacity in Marine Protected Area Management with Capacity Development Scorecards incorporated into management planning and monitor processes for MPAs/MPANs at all five target sites.
Output 1.5 At least 20% increase in LGUs or local partners support in each target site in terms of funding or other tangible support for capacity building on marine conservation, MPA management, ecological monitoring or related activities at site level.
Output 2.1 Benchmark management costs established for MPAs of varying size (&lt;5 ha, &lt; 50ha, &lt;250ha, &gt;250 ha) and potential cost savings or cost efficiencies on average per site identified through consolidation of management functions in MPANs
Output 2.2 At least two MPANS (Verde Island Passage and Davao Gulf) implementing financing and business plans targeting increases in revenue generation from the tourism and fisheries sectors.
Output 2.3 At least 5 of locally managed MPA in each of five sites have revenue generation schemes in operation, including market-based visitor and service fees for tourism operators, pilot ecological service payments </t>
  </si>
  <si>
    <t>IV-A, IV-B, VII, NIR, XI, XIII</t>
  </si>
  <si>
    <t>The Strengthening Marine Protected Areas to Conserve Marine Key Biodiversity Areas in the Philippines (MKBA Project), was developed due to the desire of BMB, conservation NG0s, academe and research organizations to accelerate the establishment of MPAs and MPANs to include more key marine biodiversity areas and improve MPA/MPAN management e_x001F_ectiveness to reduce the rapid degradation of marine and coastal habitats.</t>
  </si>
  <si>
    <t>Scaling Up the Implementation of the Sustainable Development Strategy for the Seas of East Asia (SDS-SEA) in the Philippines</t>
  </si>
  <si>
    <t xml:space="preserve">Output 1: A self-sustaining, country-owned, regional mechanism governing and managing LMEs and Coastal Waters, Rebuilding and Sustaining Ecosystems Services and Reducing the Impacts of Climate Change on Coastal Populations in the East Asian Seas region
Output 2: National and local governments to adopt and initiate ocean policy &amp; institutional improvements 
Output 3: Innovative  financing mechanisms in place for sustained operation of the country-owned regional coordinating mechanism
Output 4: Increased areal extent of healthy, resilient habitats, including mangroves, coral reefs, sea grass and other coastal habitats
Output 5: Imporved Management of overexploited and depleted fisheries, leading to recovery
Output 6: Reduced discharge of pollutants from land-based activities and improved water use efficiency/conservation in priority river basins and coastal areas
Output 7: Increased preparedness
</t>
  </si>
  <si>
    <t>2014-2019</t>
  </si>
  <si>
    <t>2014</t>
  </si>
  <si>
    <t>The project represents the â€œtransformation phaseâ€ of a series of GEF support, culminating on the sustainability of the PEMSEA as the regional coordinating mechanism for the implementation of the SDS-SEA. It also makes a stronger linkage between sustainable development of river basins, coastal and marine areas and local, national and regional investment processes in a â€œblue economyâ€.
The project aims to reduce pollution and rebuild degraded marine resources through scaling up the implementation of the SDS-SEA in participating countries listed above that share six large marine ecosystems (LMEs), and related catchment areas.</t>
  </si>
  <si>
    <t>Land Administration and Management Program</t>
  </si>
  <si>
    <t>patents issued</t>
  </si>
  <si>
    <t>2011-beyond</t>
  </si>
  <si>
    <t>beyond</t>
  </si>
  <si>
    <t>Issuance of Residential Free Patents. A major program which issues patent on all lands zoned as residential areas, including town sites as defined under the Public Land Act. Its major objective is to provide security of tenure to occupants and possessors of untitled residential lands through a simplified streamlined and cost-effective process of administrative titling</t>
  </si>
  <si>
    <t>Establishment of Kiosk for Land Survey and Titling Services</t>
  </si>
  <si>
    <t>Seamless access to land transaction services and land/survey application status</t>
  </si>
  <si>
    <t>Establishment of Kiosk for Land Survey and Titling Services.</t>
  </si>
  <si>
    <t>Land Administration and Management System (LAMS) - Philippines and Digital Cadastral Database (DCDB) Cleansing</t>
  </si>
  <si>
    <t>LAMS Philippines enhanced version and DCDB of all municipalities in the Regions cleansed</t>
  </si>
  <si>
    <t>Future enhancement to LAMS Philippines to cover online transactions, payments/collections of fees, real time titling and survey status updating, nationwide databases, paperless verification and approval of surveys, digital data sharing, harmonization with other local (LGUs) and national agencies, improvement to mapping functionalities, and nationwide digital cadastral database cleansing (DCDB) shared with LGUs to improve tax generation and land resource development.</t>
  </si>
  <si>
    <t xml:space="preserve">Conduct of ENR Research Studies (Tier 2) </t>
  </si>
  <si>
    <t>To produce baseline information</t>
  </si>
  <si>
    <t>This is a component of Research and Development and Extension program focuses on the following projects: Enhancing Biomethane Production from Wood and other Ligno-Cellulosic Materials; Flora of Baler and Dipaculao, Aurora; An Inventory and Creation of Comprehensive Pictorial Guide and Herbarium for Beginners, Students, and Tourists and Megafauna Comprehensive Biological Research and Awareness Campaign in Region XII</t>
  </si>
  <si>
    <t xml:space="preserve">Conduct of ENR Research Studies (Tier 1) </t>
  </si>
  <si>
    <t>The program seeks to provide readily useful information and technology on ENR</t>
  </si>
  <si>
    <t>2015-2022</t>
  </si>
  <si>
    <t>Two of the RDE Programs were lumped under this - R &amp; D Program on Forest Ecosystems Resiliency and Sustainability and RDE Action Program on Land Management and Sustainability</t>
  </si>
  <si>
    <t>This is a component of Research and Development and Extension program that contains the following projects: Action Research, Development and Extension Program on Addressing Hazards in Watersheds for Water Supply Sufficiency and Resources Availablility; the Conservation and Sustainable Management of Natural and Plantation Forest; Stabilize Mined-out and Degraded Areas through Rehabilitation Technology; Ecosystems Dynamics and Sustainable Management of Coastal and Freshwater Ecosystems; Client-Based Technology Transfer and Extension Services for ENR Management; Research and Development Program on Emerging Issues and Sustainability of Laboratory and Experimental/ Demonstration Services in Support to RDE Programs, Activities and Projects of ERDB Main Office and Research Centers, R &amp; D Program on Forest Ecosystems Resiliency and Sustainability and RDE Action Program on Land Management and Sustainability</t>
  </si>
  <si>
    <t>Philippines-ROK Cooperation Project in Sustaining the Initiatives for Enhanced Clonal Technologies and Demonstration Forest for the Philippine Forestry Sector</t>
  </si>
  <si>
    <t>Clonal Technology Center, Demonstration Forest Sites, Training Center, Wood Processing Facility and Forest/Clonal Technology Policies</t>
  </si>
  <si>
    <t>No region specified</t>
  </si>
  <si>
    <t>ODA-KOICA</t>
  </si>
  <si>
    <t>Region covered is not indicated</t>
  </si>
  <si>
    <t>Supporting the initiatives for enhanced clonal technologies and demonstration forest to contribute towards the production of high quality planting stocks/material, training ground for the actual utilization of existing plantation and application of silvicultural practices for the Philippine Forestry Sector to enhance forest health and productivity</t>
  </si>
  <si>
    <t>Construction/Rehabilitation of Land Management, Agroforesty and Upland Farming Technology (LAUFTeRC) Buildings and Satellite Offices including Procurement of Furnitures</t>
  </si>
  <si>
    <t xml:space="preserve">Improved working condition of the personnel/staff, hence a more effective and efficient delivery of services to the clientele and effective response to the challenges of consistently providing quality outputs and services to the end-users of various farming technologies the Center develops and promotes thru:
- package of technologies related to sustainable land management, agroforestry and upland farming practices and technical assistance/services provided </t>
  </si>
  <si>
    <t>V</t>
  </si>
  <si>
    <t>Support R&amp;D and techno transfer &amp; extension programs that provide services for various clients of the research sector. Proposed rehabilitation of LAUFTeRC's building systems is expected to bring general conformance with local codes and ordinances and provide a safe and convenient working place for researchers.</t>
  </si>
  <si>
    <t xml:space="preserve">Research, Development and Extension Program on Promoting Ecosystems Health and Sustainability of Urban Areas through Research and Development </t>
  </si>
  <si>
    <t>Number of guidelines developed; Number of policies developed and adopted through biormediation; Number of manual(s) produced and disseminated and; Number of inputs endorsed to PBSAP</t>
  </si>
  <si>
    <t xml:space="preserve"> â€œPromoting Ecosystems Health and Sustainability of Urban Areas through Research and Developmentâ€, is an Research, Development and Extension Program which aims to address environmental issues and problems in urban ecosystem like pollution, solid waste management, pilot testing of technologies and protocols on deteriorated waterways, ecosystem approach for zoning/land-use in highly commercial and industrial areas, and green technology adoption. </t>
  </si>
  <si>
    <t>Integration and mapping of existing land uses using Remote Sensing and GIS Technology</t>
  </si>
  <si>
    <t>Existing Land Use Map of the Province of Davao Occidental and Capacity Building on RS and GIS Technology among LGUs</t>
  </si>
  <si>
    <t>2016-2017</t>
  </si>
  <si>
    <t>To map and integrate existing land uses based from very high resolution satellite imageries through mapping using remote sensing and GIS and  To improve the capacity of LGUs on  Remote Sensingand GIS technology.</t>
  </si>
  <si>
    <t>Resource Assessment and Mapping</t>
  </si>
  <si>
    <t xml:space="preserve">81 Land cover maps (2017-2020) and 40 land cover maps (2021-2022)
67 Provincial Coastal resource maps (2017-2022) and 34 coastal resource maps (2021-2022)
67 maps of low-lying areas published
52 provinces with integrated ENR maps
20 Forest Reserves maps
17 proposed LC maps (Unclassified Public Forest)
24 provs. w/ 4 LC categories
Note:  Updating cycle of Land cover and coastal resource maps is every 4 years
</t>
  </si>
  <si>
    <t xml:space="preserve">This project provides latest data and statistics of the country's land resources for ENR management and development planning activities.  Project outputs are different thematic maps such as land cover maps, coastal resource maps, control and hazard map of ENR datasets particularly tenurial instruments, land classification maps and maps of low-lying areas.
The Mapping and Assessment of Low-Lying areas aims to map and assess the vulnerability of coastal low-lying areas of the country at different sea level rise scenarios.  The Coastal Resource Mapping and Assessment aims to map coastal and marine resources, particularly coral reefs, seagrass and mangroves including detailed land cover within one (1) kilometer distance from shoreline to landward.  While, Land Cover Mapping provides opportunity to assess the extent of the country's remaining forest, agriculture, built-up, open areas and other types.
</t>
  </si>
  <si>
    <t>Resource Assessment and Mapping (Expanded)</t>
  </si>
  <si>
    <t xml:space="preserve">Satellite data acquired for updating of land cover maps and ICT upgraded </t>
  </si>
  <si>
    <t>This project provides latest data and statistics of the country's land resources for ENR management and development planning activities.  Project outputs are different thematic maps such as land cover maps, coastal resource maps, validated forest reserve maps, control and hazard map of ENR datasets particularly tenurial instruments, and maps of low-lying areas.
The Mapping and Assessment of Low-Lying areas aims to map and assess the vulnerability of coastal low-lying areas of the country at different sea level rise scenarios.  The Coastal Resource Mapping and Assessment aims to map coastal and marine resources, particularly coral reefs, seagrass and mangroves including detailed land cover within one (1) kilometer distance from shoreline to landward.  While, Land Cover Mapping provides opportunity to assess the extent of the country's remaining forest, agriculture, built-up, open areas and other types.</t>
  </si>
  <si>
    <t>Geospatial Information Management</t>
  </si>
  <si>
    <t>20 systems developed
20 databases developed
1 information center and 15 Map Sales Offices maintained and 10 publication produced
ICT maintained annually</t>
  </si>
  <si>
    <t>NAMRIA has the mandate to integrate and manage geographic data to facilitate their access, analysis, and conversion into useful information. This project involves the build up, integration packaging, sharing and dissemination of geospatial information utilizing information and communication technology (ICT) and geographic information system (GIS) technology, Activities are information system strategic planning; geospatial database management; information system, web and network development. This also includes the provision of technical assistance geomatics trainings; media relations and publication; and promotions, marketing and client services; and maintenance of ICT equipment.</t>
  </si>
  <si>
    <t>Geospatial Information Management (Expanded)</t>
  </si>
  <si>
    <t xml:space="preserve">ICT upgraded
</t>
  </si>
  <si>
    <t>NAMRIA has the mandate to integrate and manage geographic data to facilitate their access, analysis, and conversion into useful information. This project involves the building, integration, packaging, sharing and dissemination of geospatial information utilizing information and communication technology (ICT) and geographic information system (GIS) technology. Activities are information system strategic planning; geospatial database management; information system web and network development.This also includes the provision of technical assistance; geomatic trainings; media relations and publication, promotion, marketing and client services; and maintenance of ICT equipment.</t>
  </si>
  <si>
    <t>Hydrographic  and Oceanographic Surveys, and Nautical Charting</t>
  </si>
  <si>
    <t>94,000 km of archipelagic waters, 109,500 line km of sealanes, 34 ports and harbors surveyed, 4 vessels maintained, 18 magnetic stations maintained, 156 nautical charts produced, 10 Electronic Navigational Charts (ENC) and printed annually the following: 12 Notice to Mariners (NTM), 1 volume coast pilot book , 5 list of lights , 10,000 copies of tide and current tables.  62 tide stations(TS) maintained annually, 3 TS constructed, 24 TSs upgraded, 6 TSs repaired. 480 LGUs assisted for Delineation of Municipal Waters, 32 charts for Delimitation of International Maritime Zones.</t>
  </si>
  <si>
    <t>2018-continuing</t>
  </si>
  <si>
    <t xml:space="preserve">Pursuant to E.O 192, NAMRIA is mandated to undertake hydrographic survey to produce charts that are useful in the management and development of coastal and marine environment, national defense and maritime safety. 
This program/project undertakes hydrographic surveys of the national maritime jurisdictions, including the archipelagic and internal waters, territorial sea and contiguous zone, the exclusive economic zone, continental shelves and municipal waters. The surveys as conducted using ships, launches and small boats as basic platforms. From the data gathered nautical charts and other maritime publications are produced which are important references for all maritime activities, for safe navigation and management of our marine resources. 
</t>
  </si>
  <si>
    <t>Hydrographic and Oceanographic surveys, and Nautical Charting (Expanded)</t>
  </si>
  <si>
    <t xml:space="preserve">1 Oceanographic Data Bank developed 
Real Time Oceanographic Data  Collected/Recorded
Established Marine Data Center
</t>
  </si>
  <si>
    <t>Development of Groundwater Management Plan (GMP)  for groundwater critical areas</t>
  </si>
  <si>
    <t xml:space="preserve">1.	Basic groundwater assessment study that considered the impact of climate change
2.	Groundwater Management Plan (contains Management Strategies) that considered the impacts of climate change 
3.	Groundwater Modelling tool
4.	Groundwater Monitoring Network Design that determines the number of monitoring wells/stations, its location, parameters to be measured including the frequency of monitoring. (This will served as basis for the establishment of groundwater monitoring stations)
5.	Policy recommendation based on the result of the assessment
f.	Groundwater maps in GIS format 
</t>
  </si>
  <si>
    <t xml:space="preserve">
NCR, CAR, III, IV-A, IV-B, VI, VII, VIII, IX, X, XII, XIII</t>
  </si>
  <si>
    <t xml:space="preserve">Overview:
Groundwater is not only a precious resource, but an overused one. In 1998 the Master Plan Study on Water Resources and Management identified nine cities that may experience water constraint by 2025.  These cities are Iloilo, Cagayan de Oro, Baguio, Bacolod, Davao, Zamboanga, Cebu, Angeles and Metro Manila. With the exception of Metro Manila, these cities use groundwater as their primary source of water supply. 
With increasing demand and reliance on ground water from a growing population together with the impacts of climate change and variability comes the need to increase efforts to protect and manage the resource. Incidences of water problems in local and regional aquifers are becoming well documented. However, the information currently available to managers, planners and stakeholders is primarily in raw data form (i.e. well records, water chemistry), or isolated studies in specific areas. There is a need to compile the ground water data into information to enable more effective management and decision-making regarding the resource.
Purpose:
1.     To conduct basic groundwater assessment 
2.	To assess resiliency of the groundwater critical areas
3.	To develop groundwater model as a tool for GW assessment
4.	To recommend appropriate water policies and management strategies
5.	To establish long-term groundwater monitoring stations to monitor the effectiveness of existing policy and validate the result of groundwater assessment studies.
Rationale:
Facilitate the formulation of science-based groundwater policies towards sustainable management and development of groundwater resources in  water constraint areas
</t>
  </si>
  <si>
    <t xml:space="preserve">Production and dissemination of technical and popular materials in the conservation and development of natural resources and environment education </t>
  </si>
  <si>
    <t>16 news articles prepared per year; 42 articles and multi-media released per year; 8 news bulletin produced per year; 1 social media and website maintained and; 5,000 copies of publications printed/reprinted per year</t>
  </si>
  <si>
    <t>2017-continuing</t>
  </si>
  <si>
    <t>non specified</t>
  </si>
  <si>
    <t>Establishment of Groundwater Monitoring Stations (GWMS) for groundwater critical areas</t>
  </si>
  <si>
    <t xml:space="preserve">1.	Monitoring stations/wells as monitoring mechanism and validation tool for assessing groundwater
2.	Monitoring Well design and drilling report
3.	Monitoring wells constructed
</t>
  </si>
  <si>
    <t xml:space="preserve">
NCR, III, IV-A, IV-B, VI, VII, VIII, IX, X, XIII</t>
  </si>
  <si>
    <t xml:space="preserve">The proposed establishment of groundwater monitoring stations in groundwater critical areas will provide a major advance in our knowledge of this valuable and yet vulnerable resource. It will also serve as a mechanism in monitoring the effectiveness of existing groundwater policy in the area as well as basis for appropriate protection and conservation interventions.  
Each plan will be completed for a period of one (1) year. Annual GMP and GWMS targets will be undertaken simultaneously.  
</t>
  </si>
  <si>
    <t>Topographic Base Mapping and Geodetic Survey</t>
  </si>
  <si>
    <t xml:space="preserve">For Large-scale maps: 10,100 line maps;  330 enhanced topographic base maps; 2,160 orthophotomaps
 270 medium-scale maps; 35 small-scale maps; 1 Inventory of Philippine Islands &amp; 67 coastal provs.; 84 administrative maps (Regional and Provincial)
30 Active Geodetic Stations established; 3,000 Geodetic Control Points (GCPs) reobserved; 6,000 Benchmarks (BMs) maintained; 3000 GCPs maintained; 12,000 gravity stations surveyed; 6,000 BMs releveled
</t>
  </si>
  <si>
    <t>This includes production of topographic base maps at various scales for use as reference in development planning, environmental management and in support to geo-hazard mapping.  It also includes the development of the geodetic network that is undertaken pursuant to  Executive Order No. 45, series of 1993 (as amended by EO 280, series of 2000 and EO 21, series of 2004) which mandates the use of PRS92 as the standard reference system for all surveying and mapping activities in the country. Likewise, the inventory of the Philippine islands will be undertaken to provide accurate geographic statistics for official reference as basis for development planning.</t>
  </si>
  <si>
    <t>Topographic Base Mapping and Geodetic Survey (Expanded)</t>
  </si>
  <si>
    <t xml:space="preserve">22 coastal provinces; 1000 GCPs reobserved; 20 AGS established; 500 GCPs maintained; 1,000 gravity stations surveyed; 2,000 BMs releveled and map printing machine acquired
</t>
  </si>
  <si>
    <t>Comprehensive Water Resources Assessment Prioritizing the 18 Major River Basins DENR</t>
  </si>
  <si>
    <t xml:space="preserve">1.	Inventory of  all water users in the river basin (surface water and groundwater users)
2.	Geo-resistivity report  identifying  the groundwater basin and water quantity and quality
3.	Water Balance  and Modelling Report (quantitative data on available surface and groundwater)
4.	Integrated Water Resources Management Plan/Strategy
5.	Water Resources Information System developed (groundwater database, surface water database, etc. 
6.	GIS maps  prepared (e.g. river basin, groundwater extent , water level map, water quality map, gauging station map, water service providers, water users)
</t>
  </si>
  <si>
    <t xml:space="preserve">
CAR, I, II, V, VI, VII, X, XI, XII, XIII</t>
  </si>
  <si>
    <t xml:space="preserve">The Program aims to update existing  water resources database which is the basis for allocating water.
</t>
  </si>
  <si>
    <t>Ecosystem-Based Management and Ecosystem Services Valuation in Two (2) River Basins in the Philippines</t>
  </si>
  <si>
    <t>Financial instruments based on services support ecosystem based measures, Ecosystem services valuation instruments, Knowledge and information products</t>
  </si>
  <si>
    <t>No specified</t>
  </si>
  <si>
    <t>Support coordinate implementation of priority ecosystem-based adaptation management measures that protect, maintain, enhance integrity of permanent vegetative cover, regulate water extraction and pollution, as well as protect coastal ecosystems and regulate coastal settlements</t>
  </si>
  <si>
    <t>National Assessment of Coral Reef Environments (NACRE)</t>
  </si>
  <si>
    <t>DOST-PCAARRD</t>
  </si>
  <si>
    <t>Assessment of Coral Reef Environments (NACRE)</t>
  </si>
  <si>
    <t>2014-2017</t>
  </si>
  <si>
    <t>for completion in 2017</t>
  </si>
  <si>
    <t>Tier 1a</t>
  </si>
  <si>
    <t>Includes the following projects: 1) Synoptic Investigation of Human Impacts on Nearshore Environments (SHINE): Coral Reefs projects; 2) People and the Environment: Assessment of Reef-fish Resiliency and Associated Livelihoods (PEARRAL); 3) Synoptic Investigation of Human Impacts on Nearshore Environments (SHINE): Reef-Associated Habitats; 4) Watershed and Ocean Parameters for Assessment of Coral Reef Health; and 5) Coral Reef Knowledge Management System: Bayesian Belief Network Modeling and Remote Sensing. The Philippines at present has little information on the current status of its coral reefs and how this has changed over the last few decades. This is despite the pioneering assessment efforts between 1976 and 1981, when more than 500 reef sites were surveyed (Gomez et al 1981). This lack of any recent, large-scale, standardized inventories and assessments of coral reefs in the country has also meant that a consistent national policy and program for the conservation, sustainable use, and management of reefs has yet to be developed. The objectives of this include: Mapping the distribution of coral communities in representative sites around the Philippines; assess the current state of these coral communities using commonly used metrics such as hard coral cover and biodiversity, and their vulnerability and resilience to threats such as coral bleaching; establish a monitoring system to allow the quantification of changes in the structure of these reefs, and allow for projections of future state based on various scenarios.</t>
  </si>
  <si>
    <t>Assistance to Ancestral Domain Sustainable Development and Protection Plan (ADSDPP) Formulation</t>
  </si>
  <si>
    <t>CABSEC-NCIP</t>
  </si>
  <si>
    <t>34 ADSDPPs Formulated</t>
  </si>
  <si>
    <t>NCR, CAR, I, II, III, IV-A, IV-B, V, VI, VII, IX, X, XI, XII, XIII</t>
  </si>
  <si>
    <t xml:space="preserve">The program is to provide technical and/or financial assistance to the Indigenous Cultural Communities/Indigenous Peoples (ICCs/IPs) in the formulation of their Ancestral Domain Sustainable Development and Protection Plan (ADSDPP). This holistic, comprehensive and integrated plan shall promote a culture and rights-based approach to development.  It reflects the present and future desired conditions of the ICCs/IPs and contains the types of programs/projects that they will adopt for the sustainable management and development of their domain and community.  The management plan shall include, but not be limited to, the following basic information:
1.	The manner by which the concerned ICCs/IPs shall protect their ancestral domain;
2.	The development programs related to livelihood, education, infrastructure, self-governance, environment, natural resources, culture and other practical development aspects, that are decided and adopted by the ICCs/IPs;
3.	Community policies covering the implementation of all forms of development activities in the area; and
4.	Management System, including the sharing of benefits and responsibilities among members of the concerned ICCs/IPs.
â€¢	Program aims to promote all the rights of ICCs/IPs within the framework of national unity and development and shall protect the rights of Indigenous Peoples to their ancestral domains to ensure their economic, social and cultural well-being; and
â€¢	To recognize the inherent rights of ICCs/IPs to self-governance and self-determination, and respect the integrity of their values, practices and institutions as well as guarantee their right to freely pursue their development and equally enjoy the full measure of human rights and freedom without distinction or discrimination. 
â€¢	The formulation of ADSDPP involves four (4) phases:
Phase 1: Social Mobilization
ï‚§	Courtesy call/coordination with all stakeholders
ï‚§	Pre-planning consultations with ICCs/IPs
ï‚§	Organization of CWG
ï‚§	Preparation of ADSDPP-WFP
Phase 2: Data Gathering and Assessment
ï‚§	Determining AD parameters
ï‚§	Developing data indicators
ï‚§	Identifying data gaps
ï‚§	Conduct of surveys
ï‚§	Data processing
ï‚§	Data validation by community
Phase 3: Development Planning
ï‚§	Formulation of IP/AD development framework
ï‚§	Interface of IP/AD framework with other local development plans
ï‚§	Project identification and prioritization
ï‚§	Investment programming
ï‚§	Formulation of ADSDPP implementation policy and mechanism
ï‚§	Approval of ADSDPP by IC/IP communities
Phase 4: ADSDPP Promotion/Marketing
ï‚§	Presentation of ADSDPP to LGUs/NGAs
ï‚§	Integration of the ADSDPP in the IP Master Plan of ICCs/IPs by NCIP
ï‚§	Presentation to donor agencies
</t>
  </si>
  <si>
    <t>Ancestral Domain/Land Recognition</t>
  </si>
  <si>
    <t>- delineation of ancestral domain boundaries including census of all community members
- information dissemination and consultation with the ICCs/IPs
- surveys of ancestral domains and lands</t>
  </si>
  <si>
    <t xml:space="preserve">Through the Indigenous Peoples Rights Act (IPRA), Certificate of Ancestral Domain Titles (CADTs) are issued to formally recognize the rights of possession and ownership of Indigenous Cultural Communities/Indigenous Peoples (ICCs/IPs) over their ancestral domains as identified and delineated in accordance with this law, while Certificate of Ancestral Land Titles (CALTs) formally recognize the rights of ICCs/IPs over their ancestral lands.
1.1.	SOCIAL PREPARATION ACTIVITIES:
The official delineation of ancestral domain boundaries including census of all community members therein, shall be immediately undertaken by the Provincial Delineation Team in the NCIP Provincial Office upon filing of the application by the ICCs/IPs concerned and shall at all times include genuine involvement and participation by the members of the communities concerned and other stakeholders.
The NCIP Provincial Office shall undertake the Community-wide information dissemination and consultation with the ICCs/IPs concerned to inform them about the delineation process and to establish the genuineness of the Petition/Application for the identification, delineation and recognition of their ancestral domains/lands. The Council of Elders/Leaders of the ICCs/IPs concerned, in accordance with customary law and/or community history, shall convene to identify the landmarks indicating the boundaries of their ancestral domains/lands in the indicative map and submit the same to the NCIP Provincial Office or Community Service Center. They shall likewise identify all parts of the domains/lands which they had traditional access for their subsistence and traditional activities, including but not limited to, sacred sites, worship areas, hunting, gathering, collecting and fishing grounds. The  NCIP field personnel with assistance of the ICCs/IPs shall gather all necessary documents/proofs to substantiate their claim.
1.2.	ESTABLISHMENT OF PROJECT CONTROL AND CONDUCT OF PERIMETER SURVEY:
Surveys of ancestral domains and lands shall adhere to the principle of self-delineation in which the traditional boundaries shall be established to determine the metes and bounds of the Ancestral Domains (ADs)/Ancestral Lands (ALs).
Duly licensed Geodetic Engineers employed with or contracted and/or accredited by the NCIP or those under the employ of an agency or organization which has an agreement with NCIP relative to delineation shall be authorized to conduct or execute surveys of ADs and ALs.
All survey of ancestral domains/lands shall follow the standards prescribed in the Manual for Land Surveys in the Philippines and other existing laws, rules and regulations relative to the execution of surveys.
1.3.	APPROVAL OF SURVEY PLAN:
In order for the National Commission on Indigenous Peoples to effectively perform its mandate, the first Commission promulgated Administrative Order No. 1, series of 1998 also known as â€œThe Rules and Regulations Implementing the Indigenous Peoples Rights Act of 1997â€. Subsequently, Administrative Order No. 2, Series of 2002 entitled â€œRevised Guidelines for the Conversion of Certificate of Ancestral Domains Claim (CADC)/ Certificate of Ancestral Land Claim (CALC)â€ was promulgated which served as guide by the NCIP field offices in the conduct of delineation for the conversion of CADCs/CALCs to CADTs/CALTs.
To collate all rules of procedures involving and affecting the conduct of delineation, the fifth Commission also promulgated on October 10, 2008, Administrative Order No. 01, Series of 2008 otherwise known as the â€œOmnibus Rules on Delineation and Recognition of Ancestral Domains and Lands of 2008â€ which was later on revised on April 13, 2012 by Administrative Order No. 4, series of 2012 otherwise known as the â€œRevised Omnibus Rules on Delineation and Recognition of Ancestral Domains and Lands of 2012â€.
By virtue of the said law, itâ€™s IRR and pertinent guidelines, the NCIP as mandated to delineate and issue title of ancestral domains and lands, has the authority, capacity and competency to execute and conduct surveys over ancestral domains/lands and approve surveys of the same as part of the delineation and titling process.
1.4.	APPROVAL OF CADT/CALT APPLICATION:
Upon receipt of the Ancestral Domains Office (ADO) on the Recognition Book of the CADT/CALT application which was endorsed by the Regional Director after it was reviewed by the Regional Review Body in the Regional Office, the ADO shall review and endorse the application to the Legal Affairs Office and the concerned Ethnographic Commissioner. 
Deliberations by the Commission shall consist of three (3) readings. The First and Second Readings on application/petition shall be conducted by the Commission sitting in Division. The First Division shall be composed of the Ethnographic Commissioners of CAR and Region I, Region II, Region III, and Rest of Luzon, and the Island Groups and Rest of the Visayas. The Second Division shall be composed of the Ethnographic Commissioners of Central Mindanao, Southern and Eastern Mindanao, and Northern and Western Mindanao. Each division shall select its own Presiding Officer for each First and Second Reading. Each Division shall deliberate only those applications/petitions over ADs/ALs within the jurisdiction of the Ethnographic Regions they represent.
The Third and/or Final Reading on the applications/petitions shall be conducted by the Commission sitting En Banc when the same is reported out or endorsed by the corresponding Division for consideration by the Commission En Banc (CEB). During this Reading, the Commission shall deliberate on and determine the validity of the application, sufficiency of evidences or proofs supporting AD/AL ownership, and compliance with the requirements of IPRA, its IRR and other pertinent Guidelines. After the final reading, the Commission shall issue a formal resolution containing its findings and final disposition on the application.
With the CEB Resolution, the appropriate CADT/CALT in the name of the owner/s and/or ICC right holders shall be prepared by the ADO and reviewed by the Legal Affairs Office (LAO) before the Commission signs said titles.
1.5.	 AWARDING OF CADTs/CALTs:
The ADO shall prepare all necessary documentary requirements for the registration of CADTs/CALTs as provided in the Joint Memorandum Circulars with the Land Registration Authority (LRA), Department of Environment and Natural Resources (DENR) and Department of Agrarian Reform (DAR). The Provincial Officer or the Community Development Officers shall then assist the right holders/ owners in the registration of their CADTs/CALTs with the Registry of Deeds in the place where the properties are located. Upon completion of the registration process, the CADT/CALT shall be then awarded to the concerned ICCs/IPs.
As to the previously approved CADTs, segregation of titled properties shall be conducted and Certificate of Non-overlap from DENR, DAR and LRA shall be acquired before said CADT/CALT will be registered.
</t>
  </si>
  <si>
    <t>Rehabilitation Strategies for Critical Mangrove and Coastal Forests in Coastal Communities of Western and Northwestern Leyte (COASTAL FORESTS REHAB PROJECT)</t>
  </si>
  <si>
    <t>1. Baseline socio-economic and biophysical profile of selected mangrove and coastal forests sites produced to include maps and situation analysis.  
2. Local mangrove and coastal forests rehabilitation and management plan put in place in every partner local community.  
3. Established mangrove and coastal forests Rehabilitation cum demo sites in selected coastal communities which are expected to serve as effective protective greenbelt against strong winds, big waves and storm surges, and as training-demo sites for local communities.  
4. Creation of mangrove and beach forests-based livelihood opportunities for local communities  
5. Created and/or strengthened local POs for coastal and mangrove forests management and protection  
6. IEC materials (such as booklets and videos) on mangrove and coastal forests rehabilitation developed and disseminated  
7. Established local mechanisms and/or governance alternatives for sustainable management and protection of critical mangrove and coastal forests sites (eg. local declaration of critical mangroves as protected mangrove sanctuary, local ordinance for coastal forest protection and sanctuary establishment, etc.)  
8. Established and/or strengthened linkages with LGUs of Baybay City and Isabel, Leyte, DENR-CENROs in Baybay City and Albuera, Leyte, BFAR, DILG, DOST 8, NGOs/POs, and private companies such as PASAR Smelting Plant  
9. Improved ecological and socio-economic value of critical mangrove and coastal forests sites for</t>
  </si>
  <si>
    <t>VIII</t>
  </si>
  <si>
    <t> Assess the current socio-economic and biophysical condition of the prospective mangrove and coastal forest areas which will serve as a basis in the identification and implementation of alternative rehabilitation strategies  Identify and develop through participatory process site- and situation specific mangrove and coastal forest rehabilitation approaches  Adopt and implement IEC approaches to increase awareness, understanding; and appreciation of coastal communities on service value of mangrove and beach forests to mitigate climate change and for conservation of biodiversity  Identify and evaluate possible gender roles of and responsibilities affecting men’s and women’s participation in the rehabilitation efforts  Determine the impact of the project on the ecological and socioec+E19onomic condition of covered communities  Make policy recommendations for responsive and sustainable management and protection of critical mangrove and coastal forests while providing livelihood opportunities to local communities</t>
  </si>
  <si>
    <t>Coastal Acidification: How it Affects the Marine Environment and Resources in the Philippines</t>
  </si>
  <si>
    <t>Initial/historical information on the relationship between coral growth and changes in environmental conditions
Map of pH and aragonite saturaiton rate for Philippine waters
Spatial and temporal trends of carbonate and other parameters in the major study sites in Batangas and Pangasinan
Experimental set ups
Characterization of primary and secondary producers in sites within the Philippines with a pH gradient
Protocols for genomic characterization of plankton assemblages</t>
  </si>
  <si>
    <t>NCR, IV-A</t>
  </si>
  <si>
    <t>2017-2019</t>
  </si>
  <si>
    <t xml:space="preserve">The country is part of the Coral Triangle, it is predicted that this region will be one of the most affected areas by acidification coupled with other climate change impacts.   Limited field surveys also suggest that certain oceanic and coastal areas in the country are already experiencing low pH conditions because of upwelling, volcanic CO2 vents, and organic inputs.  As such, the earliest effects of acidification may already be happening in these areas.  Ocean and coastal acidification threaten food security and habitat integrity.  It damages coral reefs and other ecosystems which are vital as nurseries for many commercial stocks.  In addition, it induces physiological effects on a large percentage of primary producers which are calcifiers. </t>
  </si>
  <si>
    <t>Establishing patterns between Harmful Algal Blooms and weather phenomena in support of early-warning systems</t>
  </si>
  <si>
    <t>established patterns between harmful algal blooms and weather phenomena in support of early-warning systems</t>
  </si>
  <si>
    <t>I, V and VIII</t>
  </si>
  <si>
    <t>To establish patterns between harmful algal blooms and weather phenomena in support of early-warning systems</t>
  </si>
  <si>
    <t>Geophysical Coral Mapping</t>
  </si>
  <si>
    <t>seafloor cover maps</t>
  </si>
  <si>
    <t>IV-A, IV-B</t>
  </si>
  <si>
    <t>Produce seafloor cover maps to depths of 200m for selected portions of the study sites; Identify and document the continuity of coral reefs beyond the usual working depths of 20 m; Identify and document the occurrence of deep sea corals in the three proposed study sites; and Identify factors that influence the morphology of the reefs.</t>
  </si>
  <si>
    <t>Impact Assessment of the Filipinnovation Coral Rehabilitation Program in the Philippines</t>
  </si>
  <si>
    <t>Assessed the impact/s of the Filipinnovation Coral Rehabilitation Program in the Philippines</t>
  </si>
  <si>
    <t xml:space="preserve">IV-A, VI, XII, NCR </t>
  </si>
  <si>
    <t>To assess the impact of the Filipinnovation Coral Rehabilitation Program in the Philippines</t>
  </si>
  <si>
    <t xml:space="preserve">Bamboo Grove Establishment for Climate Change Resiliency on Quinali </t>
  </si>
  <si>
    <t>Established bamboo grove</t>
  </si>
  <si>
    <t xml:space="preserve">The target beneficiaries of the project are basically the stakeholders of the six LGUs that have their respective jurisdiction of the Quinali A sub-watershed, namely, the municipalities of Camalig, Guinobatan, Oas, Polangui, Libon and the City of Ligao. In totality, the Quinali A sub-watershed has about 330 kilometers stretch of rivers including its streams and creeks. </t>
  </si>
  <si>
    <t>CEPA (Communication, Education and Public Awareness) and policy review towards improving coastal erosion management in the Philippines</t>
  </si>
  <si>
    <t>End of the project Outputs:
• CEPA materials (leaflets, posters, modular primers, teaching materials)
• Capacitated tertiary teachers (members of the PCAARRD Consortia and other SUCs)
• Policy recommendations for coastal management that PCAARRD can advocate before a legislative body</t>
  </si>
  <si>
    <t xml:space="preserve">1. To promote awareness of various stakeholders on the problem of coastal erosion;
2. To enhance knowledge, awareness and capacity for coastal erosion management through the development of appropriate communication, education and public awareness materials for specific target audiences;
3. To review existing policies related to coastal erosion; and,
4. To identify policy gaps and recommend new policies for coastal erosion management
</t>
  </si>
  <si>
    <t>Secondary Metabolites from Coffee Waste Obtained from Dry Processing</t>
  </si>
  <si>
    <t>1) Isolated and purified secondary metabolites from aquaeous and dichloromethane extracts of coffee waste residues using chromatographic methods; 2) Elicidated the structures of the isolates employing several 1D and 2D spectroscopic techniques 3) Determined the antimicrobial activities of the isolates 4) Cytotoxic properties of the isolates; and 5) Assessed the coffee waste management practices that include product development</t>
  </si>
  <si>
    <t xml:space="preserve"> IV-A</t>
  </si>
  <si>
    <t>This project aims to 1) isolate and purify secondary metabolites from aquaeous and dichloromethane extracts of coffee waste residues using chromatographic methods; 2) elicidate the structures of the isolates employing several 1D and 2D spectroscopic techniques 3) determine the antimicrobial activities of the isolates 4) find out the cytotoxic properties of the isolates; and 5) assess the coffee waste management practices that include product development</t>
  </si>
  <si>
    <t>Determination of the Extent and Distribution of Heavy Metals Contamination in Soils and Selected Crops and Potential Mitigating Measures to Alleviate Their Adverse Effects</t>
  </si>
  <si>
    <t xml:space="preserve">Assessment on the extent and distribution of heavy metals contamination in soils and selected crops and potential mitigating measures to alleviate their adverse defects  
</t>
  </si>
  <si>
    <t xml:space="preserve"> NCR, IV-A</t>
  </si>
  <si>
    <t xml:space="preserve">Determination of the Extent and Distribution of Heavy Metals Contamination in Soils and Selected Crops and Potential Mitigating Measures to Alleviate Their Adverse Effects
</t>
  </si>
  <si>
    <t>Germplasm Conservation of Select Indigenous Forest Tree Species in Mt. Makiling Forest Reserve</t>
  </si>
  <si>
    <t xml:space="preserve"> Study on Germplasm Conservation of Select Indigenous Forest Tree Species in Mt. Makiling Forest Reserve</t>
  </si>
  <si>
    <t>Training on Reef Assessment and Coral Taxonomy (TRACT)</t>
  </si>
  <si>
    <t>Trained researchers and stakeholders concerned on Reef Assessment and Coral Taxonomy (TRACT).</t>
  </si>
  <si>
    <t>NCR, IV-A, IV-B</t>
  </si>
  <si>
    <t xml:space="preserve"> To training researchers and stakeholders concerned on Reef Assessment and Coral Taxonomy (TRACT)</t>
  </si>
  <si>
    <t>Biodiversity assessment and germplasm conservation of indigenous forest tree species in Minglanilla ,Cebu</t>
  </si>
  <si>
    <t>Database on biodiversity of Minglanilla, Cebu, 1 Established arboretum, 2 IEC materials produced,  1 Bio-library established</t>
  </si>
  <si>
    <t>VII</t>
  </si>
  <si>
    <t>Assess the biodiversity and germplasm conservation of indigenous forest tree species in Minglanilla ,Cebu</t>
  </si>
  <si>
    <t>Climate Change Programs/Projects (Forestry and Environment)</t>
  </si>
  <si>
    <t xml:space="preserve">1. Web-based knowledge and information management decision support systems for agriculture and health sectors (database of potential pests and diseases of important crops and corresponding potential bio-control agents)
2. Policy and Technology Briefs for policy makers and practitioners
3. Long-term onsite ecosystem monitoring systems
4. Controlled environment research facilities for ecosystem studies
5. Long-term series of data and information on ecosystems, its functions and services
6. Enhanced understanding and knowledge on the dynamics of various ecosystems 
7. Scientific papers and other publications </t>
  </si>
  <si>
    <t>The programs/projects will deal on rehabilitation, assessment and development of selected ecosystems in AANR. It aims to develop a decision support systems and early warning systems for PCAARRD priority commodities. Further, it aims to increase the adaptation and mitigation capacity of vulnerable communities and ecosystems.</t>
  </si>
  <si>
    <t>National Marine Resources Research &amp; Development Program</t>
  </si>
  <si>
    <t>Resource-based information for the management of the country's aquatic and marine resources and to explore, harness/develop and manage offshore/oceanic resources  based on the ICM framework/ principle of sustainable development; Sustainably manage the development of the country's marine/coastal resources as well as maintain/conserve its biodiversity.</t>
  </si>
  <si>
    <t>2018-2021</t>
  </si>
  <si>
    <t xml:space="preserve">The Program will focus on exploring the potentials of marine resources including stock assessment and biological studies, oceanography, marine biotechnology and biodiversity.  This will include conservation, management and sustainable development of ocean and deep sea resources.  The Program also includes formulation of appropriate policies and strategies for the sustainable management and conservation of aquatic and marine resources.  Reseaches will focus on vulnerable marine ecosystems and resources to include  deep-sea fish stocks, coral reefs, marine plants and sponges, among others.
</t>
  </si>
  <si>
    <t>Environmental Services and Management and Mangrove Ecotourism Establishment</t>
  </si>
  <si>
    <t>SPAMAST</t>
  </si>
  <si>
    <t xml:space="preserve">Create ecotourism for environmental services </t>
  </si>
  <si>
    <t>XI</t>
  </si>
  <si>
    <t>Program to provide environmental services and development of sites for ecotourism</t>
  </si>
  <si>
    <t>Indigenous People Community Based Watershed Management for Sustainable Livelihood in Zambales</t>
  </si>
  <si>
    <t>RMTU</t>
  </si>
  <si>
    <t xml:space="preserve"> Establishment of seedling nursery Establishment of model farms for annual and perennial crops Assessment of existing watershed areas; Development of a Program proposal for reforestation and afforestation of identified areas Identification and documentation and improvement of “Indigenous Knowledge System” (IKS) among Aetas. Training on Gender sensitivity and community-based gender-responsive planning</t>
  </si>
  <si>
    <t>III</t>
  </si>
  <si>
    <t>Owing to the devastation brought by the eruption of the Mt. Pinatubo, the Aetas were among those who were most adversely affected. The decimation brought by ashfall and lahar flow to the forest of Pinatubo have caused an estimated 35,000 aetas to be physically and economically displaced. This project aims to boost the existing food sufficiency efforts by empowering families from indigenous communities of Zambales, not only to produce their own food, but also to generate income from their produce and at the same time improve the watershed conditions of the province.</t>
  </si>
  <si>
    <t>Establishment of Bamboo Forest Park Ecotourism Project (Bamboo Theme Park)</t>
  </si>
  <si>
    <t>TAU</t>
  </si>
  <si>
    <t>Establishment of Theme park for the: 1. Protection of the micro-watershed and conservation of the whole reforestation area; 2. Appropriate venue for seminars, conferences and trainings and rest and recreation; 3. Laboratory site for students and researchers; 4. Showcase for ecological balance and economic development; 5. Generation of income; 6. Generation of local employment; and 7. Environmental awareness of visitors, guests, and members of the local community.</t>
  </si>
  <si>
    <t>with proposal but source of budget yet to be determined</t>
  </si>
  <si>
    <t>The project aims to develop Titi-Calao into a bamboo ecotourism theme park and agroforestry area to conserve, and protect existing forest areas, sustain the development of the micro-watershed, and optimize its potential for recreation and production.</t>
  </si>
  <si>
    <t>HCFC Phase-out Mgt Plan Stage 1</t>
  </si>
  <si>
    <t>DENR - EMB</t>
  </si>
  <si>
    <t>Improved Environmental Quality</t>
  </si>
  <si>
    <t>Achieve compliance with the phase-out targets established for HCFCs (Annex C, Group I substances) during the the Montreal Protocol in 2007</t>
  </si>
  <si>
    <t>The objective of HPMP Stage I is to assist the Government of the Philippines to meet the 2013 freeze and to reduce HCFC consumption by 10 per cent of the baseline in 2015. It comprises of policy, investment and non-investment activities (training, capacity building and public awareness) to completely phase-out of HCFC-141b in the foam sector as well as controlled growth in consumption of HCFC-22 in the refrigeration, air conditioning, and servicing sectors and consumption of HCFC-141b in solvent/servicing usages.</t>
  </si>
  <si>
    <t>HCFC Phase-out Management Plan Phase 2</t>
  </si>
  <si>
    <t>Reduced consumption of HCFC</t>
  </si>
  <si>
    <t>investment targets still to be determined</t>
  </si>
  <si>
    <t>The project is the phase 2 of the Philippines' commitment to  fulfill its obligations under the Montreal Protocol to reduce the HCFC consumption to 65% of the baseline by 2020.</t>
  </si>
  <si>
    <t>PHI: Integrated Persistent Organic Pollutants Management Project (IPOPS)</t>
  </si>
  <si>
    <t>1. Regulatory framework and capacity building for POPs monitoring for phasing out the use of and reducing exposure to and releases of POPs strengthened
2. Releases of unintentionally produced persistent organic pollutants (dioxin and furan emissions) reduced
3. Management of polychlorinated biphenyls
4. POPs contaminated sites identifed and remediated</t>
  </si>
  <si>
    <t>III, V, VI, XII, XIII</t>
  </si>
  <si>
    <t xml:space="preserve">For completion in 2017
No annual investment target breakdown
</t>
  </si>
  <si>
    <t>To assist the Philippines in meeting its obligations under the Stockholm Convention on POPs in minimizing the risk of human and environmental exposure to POPs by strengthening the regulatory and monitoring framework and improving capacity for and providing demonstrations of safe management of PCBs, reduction of releases of unintentionally produced POPs, and reduction of exposure to POPs in contaminated sites.</t>
  </si>
  <si>
    <t>Reducing Environmental and Health Risks to Vulnerable Communities from Lead Contamination from Lead and Lead Paint and Recycling of Used Lead Acid Batteries (ULAB) Project in the Philippines</t>
  </si>
  <si>
    <t xml:space="preserve">1. National inventory/registry of potential lead contaminated sites (including database system) developed
2. National Action Plan or Strategy to address unsafe ULAB recovery, recycling, smelting practices and lead-contaminated sites prepared
3. Capacity of project country government inspectorates built to conduct ULAB smelter inspections and assess compliance with existing </t>
  </si>
  <si>
    <t>2015-2017</t>
  </si>
  <si>
    <t>Lead (Pb) is a critical ingredient in industrial enterprises and consumer products throughout the world. If handled improperly, lead can be one of the most severe neurotoxins to humans, especially children. The health effects of lead poisoning, and the devastating neurological damage and mental disabilities children can suffer from lead poisoning have been well documented. High income countries have long worked with the private sector to ensure the environmentally sound management of lead and lead products, such as used lead acid batteries (ULABs). The worldwide campaign to remove lead gasoline, coordinated by UNEP and many other, was effectively implemented in nearly every country around the world. Lead continues to be a threat to local populations in the proposed project countries and globally, particularly lead recovered from ULABs. ULABs are comprised of 53% lead which can be extracted once a battery has lost its charge and recycled. Because recycled lead is a valuable commodity, ULAB recycling has become a viable, profitable business and important source of income for many people. ULAB recycling is on the rise partly due to the increase in lead prices over the last 15 years, high unemployment rates and increased car ownership. Southeast Asian countries in particular have been experiencing rapid growth, and a rising demand for lead, most of which is met via recycling of ULAB.</t>
  </si>
  <si>
    <t>Demonstration of BAT and BEP in open burning activities in response to the Stockholm Convention on POPs</t>
  </si>
  <si>
    <t xml:space="preserve">Achieve a reduction of approximately 90% of current  PCDD/PCDF releases at the pilot demonstration site 
</t>
  </si>
  <si>
    <t>VII, XII</t>
  </si>
  <si>
    <t>2015-2020</t>
  </si>
  <si>
    <t>The project aims to create resource efficient waste management systems to reduce U-POPs emissions through the introduction of BAT/BEP in open burning sources and achieve a reduction of approx. 90% of current PCDD/PCDF releases at the pilot demonstration sites in the participating countries. The Project will play a vital role in supporting the participating countries in fulfilling the objectives reported in the NIPs and specific national plans. The project will provide the opportunity for involving national stakeholders, such as ministries/departments, municipalities, local authorities, research and academic institutions, and universities and environmental NGO as executing partners. The private sector will be tapped to participate in the project. Pilot demonstration activities will address selected dumpsites, landfills and villages. These enterprises will be the key stakeholders in implementing BAT/BEP, and making a shift from burning of waste to recycling or re-use.</t>
  </si>
  <si>
    <t>Program on Urban Ecosystems and Practices for the Abatement of Pollution through Networking and Management of Toxic Substances and Hazardous Wastes</t>
  </si>
  <si>
    <t>Assessment report prepared on chronic exposure of worker's from hazardous/toxic wastes from solid waste facilities in other areas (no.); Low-cost absorbents for wastewater identified and developed (no.); Pure cultures of micro-organism capable of degrading (polypropylene) &amp; polystyrene plastic prepared (no.); Pilot-testing of phytoremediation schemed of polluted rivers/waterways/estero replicated (no.)</t>
  </si>
  <si>
    <t>onwards</t>
  </si>
  <si>
    <t xml:space="preserve">The RDE program of UTHRC is dubbed as URBANTOX which stands for Urban Ecosystem and Best Practices for the Abatement of Pollution in Highly Urbanized Area thru Networking and Management of Toxic Substances and Hazardous Wastes. The program intends to come up with inputs to policies for government use and other major stakeholders, develop and implement integrated management approaches; and enhance public awareness for the abatement of environmental degradation and pollution in urban areas and for the reduction of risks caused by toxic substances, solid and hazardous wastes. </t>
  </si>
  <si>
    <t>Reducing Pollution and Preserving Environmental Flows in the East Asian Seas through the Implementation of Integrated River Basin Management in Eight ASEAN Countries</t>
  </si>
  <si>
    <t xml:space="preserve"> Eight (8) IRBM plans formulated or reviewed and updated, Identified priority land-based pollutants and sources, Determination of coastal environmental flow requirements for selected river basins with sufficient information, Competing uses and users of water analyzed and decision support models for water allocation initiated in selected basins, Upscaling of lessons learned initiated through identification of replication sites and preliminary discussions with stakeholders, Formal adoption of IRBM plans with supporting policies, regulations and programs initiated and/or adopted at the national and local levels, Applicable intergency and multisectoral governance structure mobilized and strengthened for IRBM and ICM, Capacities of local and national institutions strengthened for participatory and integrated river basin and coastal management approaches, Building on existing and planned initiatives and monitoring and reporting systems in the region and globally, a harmonized set of indicators on inputs, process, socioeconomics, governance, stress indicators, Regional, national and local mechanisms and capacities for data collection, monitoring and evaluation reviewed, National/regional forums/events organized and conducted in collaboration with (a) the existing ASEAN governance framework</t>
  </si>
  <si>
    <t>2018-2023</t>
  </si>
  <si>
    <t xml:space="preserve"> Tier 2</t>
  </si>
  <si>
    <t>The objective of the project is to improve the integrated water resources management, reduce pollution loads from nutrients and other land-based activities, sustain freshwater environmental flows and reduce climate vulnerability through demonstrations and replications, planning and strengthening of integrated river basin management in selected countries in the East Asian Seas.</t>
  </si>
  <si>
    <t>Environmental Education and Information</t>
  </si>
  <si>
    <t xml:space="preserve">-	Environmental values and eco-friendly good practices promoted among priority stakeholders
-	Environmental understanding developed among priority stakeholders (schools, local government units, government offices, industries) in initiating active responses and participation in environmental concerns
</t>
  </si>
  <si>
    <t>2008-continuing</t>
  </si>
  <si>
    <t>continuing</t>
  </si>
  <si>
    <t>The Environmental Education and Information Program spearheads the updating and implementation of the National Environmental Education Action Plan, in support of the ASEAN Environmental Education Action Plan (2014 to 2018), among the member-institutions of the National and Regional Inter-Agency Committees on Republic Act No. 9512 (National Environmental Awareness and Education Act of 2008).  The said action plan includes programs to strengthen environmental education in the following target areas: Formal Sector, Non-Formal Sector, Institutional and Human Resources Capacity Building and Networking, Collaboration and Communication.  
The Program also catalyzes the conduct of multi-stakeholder special events during the whole year-round nationally and internationally significant celebrations on the environment. It also conducts education and capacity building programs on the different environmental laws and programs, with various stakeholders. It coordinates with the countryâ€™s major education institutions and networks for the strengthened integration of environmental education concerns in the school curricula at all levels.  It also promotes partnership and encourages adoption of Environmental Management Programs among strategic stakeholders (schools, local government units, government offices, industries, etc.)</t>
  </si>
  <si>
    <t>Environmental Impact Assessment</t>
  </si>
  <si>
    <t>-Adverse project impacts reduced with the formulation and implementation of appropriate mitigating measures</t>
  </si>
  <si>
    <t>1978-continuing</t>
  </si>
  <si>
    <t>Consistent with the principles of sustainable development, it is the policy of the DENR to implement a systems-oriented and integrated approach to the EIS system to ensure a rational balance between socio-economic development and environmental protection for the benefit of present and future generations. The EIS System is concerned primarily with assessing the direct and indirect impacts of a project on the biophysical and human environment and ensuring that these impacts are addressed by appropriate environmental protection and enhancement measures. It aids proponents in incorporating environmental considerations in planning their projects as well as in determining the environmentâ€™s impact on the project.</t>
  </si>
  <si>
    <t>Clean Air Program</t>
  </si>
  <si>
    <t xml:space="preserve">DENR - EMB </t>
  </si>
  <si>
    <t>RA 8749 strictly enforced; established/designated air sheds; operationalized the airsheds governing boards; maintained and calibrated air quality monitoring stations; strengthened monitoring of air emission of the industries; intensified IEC campaign.</t>
  </si>
  <si>
    <t>2000-continuing</t>
  </si>
  <si>
    <t xml:space="preserve">This program is implemented based on the established environmental laws specifically RA 8749 (Clean Air Act of 1999) providing for a comprehensive air pollution management and control program.    Its primary goal is to achieve and maintain air quality that meets the National Air Quality Guidelines for Criteria Pollutants throughout the Philippines, while minimizing the possible associated negative impacts on the economy of the Philippines. The Bureau is mandated to formulate guidelines, policy and standards for the effective implementation and enforcement of RA 8749. </t>
  </si>
  <si>
    <t>Clean Water Program</t>
  </si>
  <si>
    <t>RA 9275 strictly enforced; designated WQMAs; operationalized WQMA Governing Boards; maintained and calibrated water quality monitoring stations; strengthened partnership with LGUs; intensified IEC campaign</t>
  </si>
  <si>
    <t>2004-continuing</t>
  </si>
  <si>
    <t>This program is implemented based on the established environmental laws specifically RA 9275, the Philippine Clean Water Act (CWA) that provides for a comprehensive strategy to address the degradation of our waterbodies.  It mandates the Bureau to formulate and implement policies and strengthen partnerships with stakeholders to improve water quality in all parts of the country.  It encourages pollution prevention and waste minimization at source and provides for the use of economic incentives and public disclosure to ensure compliance.</t>
  </si>
  <si>
    <t>Solid Waste Management Program</t>
  </si>
  <si>
    <t>RA 9003 strictly enforced; completion of the remaining 10-year Solid Waste Management Plans of the LGUs; established Material Recovery Facilities; closed open dumpsites; local solid waste management councils operationalized</t>
  </si>
  <si>
    <t>2001-continuing</t>
  </si>
  <si>
    <t xml:space="preserve">The Philippines has endeavored to improve its management of solid waste through the passage of RA 9003 or The Ecological Solid Waste Management Act that provides for a systematic, comprehensive and ecological waste management program to ensure the protection of public health and the environment.  It mandates EMB to provide secretariat support to the National Solid Waste Management Commission in the implementation of the solid waste management plans and prescribe policies to achieve the objectives of the National Ecology Center in charge of information dissemination, consultation, education and training of various local government units on ecological waste management.
The ecological solid waste management  program is expected to assist Local Government Units in implementing RA 9003 or the Ecological Solid Waste Management Act particularly in the development of their 10 yr. SWM Plan, Establishment of Materials Recovery Facilities, and an Environmentally Sound Disposal System. </t>
  </si>
  <si>
    <t>Implementation of Toxic Substances and Hazardous Waste Management</t>
  </si>
  <si>
    <t>-	Improved management of the storage, handling and use of toxic substances.
-	Environmentally sound and managed disposal of hazardous wastes.</t>
  </si>
  <si>
    <t>1990-continuing</t>
  </si>
  <si>
    <t>This program is implemented based on the established environmental laws specifically RA 6969, â€œ Toxic Substances and Hazardous and Nuclear Waste Control Act  of 1990â€ that provides  for the management of industrial chemicals in all aspects of its life cycle, from importation,  manufacture,  distribution,  transportation, use  and disposal. It also covers the environmentally sound management of hazardous wastes from its generation, transport, treatment and disposal.</t>
  </si>
  <si>
    <t>Pollution Research and Laboratory Services</t>
  </si>
  <si>
    <t xml:space="preserve">-	Effective programs created as a result of researches conducted on environmental pollution
-	Quality assurance of environmental laboratory services assured with the conduct of regular assessment and inter-calibration exercises 
</t>
  </si>
  <si>
    <t>1992-continuing</t>
  </si>
  <si>
    <t>Environmental pollution research programs develops  the standards, rules and regulations on existing and anticipated environmental issues and problems;   conducts  assessment on the capacity of private laboratories to provide environmental analytical services and embark on inter-calibration exercises and recognition of environmental laboratories, and  conducts continuing researches and studies on the effective means for the control and abatement of pollution.</t>
  </si>
  <si>
    <t>Integrated Water Quality Management Project</t>
  </si>
  <si>
    <t>Green barriers and environmental preservation areas, institutional and policy instruments, decision support system, database on water quality monitoring</t>
  </si>
  <si>
    <t>To improve the water quality monitoring capacity of DENR contributing to the improvement of the water quality of the Manila Bay</t>
  </si>
  <si>
    <t>Implementation of PCB Management Programs for Electric Cooperatives and Safe e-wastes Management</t>
  </si>
  <si>
    <t xml:space="preserve">Protection of human health and the environment through sound management of PCBs and PBDEs in e-wastes
Improve the institutional capacity to implement PBDE and PCB environmentally sound management plans, including identification of appropriate facilities and infrastructure for waste management </t>
  </si>
  <si>
    <t>To use non-combustion technology to destroy significant obsolete PCBs wastes and help remove barriers to the further adoption and effective implementation of the selected technology and meet the stockholm convention requirements as part of a Global Programme.</t>
  </si>
  <si>
    <t>Improve mercury waste management in the Philippines</t>
  </si>
  <si>
    <t>National and local capacity improved to manage mercury containing wastes in the Philippines
National and local capacity improved to pre-treat and recycle used fluorescent lamps, dry cell batteries, dental amalgams, thermometers and sphygmomanometers in the Philippines</t>
  </si>
  <si>
    <t>Reduce  of mercury releases and contamination in the Philippines by promoting and improving the collection and recycling fluorescent lamps, dry cell batteries, dental amalgams, thermometers and sphygmomanometers</t>
  </si>
  <si>
    <t>Capacity Development on Monitoring for Solid Waste Management for Environmental Management Bureau</t>
  </si>
  <si>
    <t>1. Assessment of overall conditions of solid waste management in the Philippines
2. Enhanced capacity of DENR-EMB to monitor MRFs
3. Guidelines on the monitoring of waste disposal facilities including Waste-to-Energy technologies
4. Monitoring mechanisms
5. Enhanced laboratory</t>
  </si>
  <si>
    <t>2018-2019</t>
  </si>
  <si>
    <t>investement targets still to be determined</t>
  </si>
  <si>
    <t>To enhance the capacity of the national government in the implementation  of laws, regulations and guidelines relevant to the monitoring of innovative technologies to alleviate pollutions from waste disposal facilities whle these innovative technologies are being dessiminated in the Philippines</t>
  </si>
  <si>
    <t>Contribution towards the Elimination of Mercury in the ASGM Sector: from Miners to Refiners</t>
  </si>
  <si>
    <t xml:space="preserve">Participating Governments develop and implement conducing policies and regulations which enable and sustain positive change.
Private sector and financial institutions support the development of the sector.
Miners use tools and technologies which do not emit mercury to the environment and which increase their productivity.
Knowledge generated by the programme is available on the UNEP Global Mercury Partnership dedicated website. Target-specific communication tools and media are used to raise awareness on the development potential of the sector. </t>
  </si>
  <si>
    <t>implementation period still to be determined</t>
  </si>
  <si>
    <t>To contribute to the elimination of mercury in ASGM by applying a value chain approach from the miners to refiners</t>
  </si>
  <si>
    <t>Water Quality Innovation Initiative: EMB Caraga's Adopt A Water Body Program</t>
  </si>
  <si>
    <t>Support the Information, Education and Communication (IEC)  activities especially on solid waste management and proper sanitation to the water body communities as an important component of the program; Understandithe present condition of the adopted water bodies as a tool for
appropriate water quality management strategy and interventions; To assess the present water quality condition
of the river in order to evaluate if its water quality;  To determine the time trends and the evaluation of stages of enhancement if any, in the water quality of the adopted water body; For evaluation of the need for taking actions in preventing, controlling, or abating water
pollution of the adopted water body; To be able to consolidate all efforts of the implementers with the program and thoroughly
assess the success of the program</t>
  </si>
  <si>
    <t xml:space="preserve">annual investment targets and implementation period not indicated
Region covered is not indicated
</t>
  </si>
  <si>
    <t>The program aims to prevent the water bodies in the region from degradation and to further improve their water quality, aesthetics and physical conditions.</t>
  </si>
  <si>
    <t>Manila Bay Clean Up, Rehabilitation and Preservation Program</t>
  </si>
  <si>
    <t>DILG</t>
  </si>
  <si>
    <t>Monitored LGU compliance to six (6) KPIs: KPI 1: Inspection of Commercial establishments (CEs), Factories (Fs), and Private Homes (PHs) for having hygienic septic tanks and/or adequate wastewater treatment facilities. KPI 2: Compliance of CEs, Fs and PHs to KPI 1 and LFU actions to make them comply KPI 3: Compliance of LGUs to salient provisions of R.A. No. 9003 KPI 4: Relocation and removal of identified Informal Settler Families (ISFs) along Manila Bay Watershed Area KPI 5: Compliance of LGUs to having and implementing their water quality compliance plans based on R.A. No. 9275 KPI 6: Information Education Communication Campaigns Capacity development, technical and financial assistance provided to LGUs</t>
  </si>
  <si>
    <t>NCR, III, IV-A</t>
  </si>
  <si>
    <t>2012-2022</t>
  </si>
  <si>
    <t>The DILG is mandated to monitor all LGUs in Regions III, IV-A and NCR within the Manila Bay Watershed Area to perform activities in service of six (6) Key Performance Indicators (KPIs) which focuses on the inspection and compliance to having hygienic septic tanks and/or waste water treatment facilities, and the implementation of Solid Waste Management Act (R.A. No. 9003), Clean Water Act (R.A. No. 9275) and Urban development and housing Act of 1992 (R.A. No. 7279).</t>
  </si>
  <si>
    <t>Formulation of Integrated Strategic Master Plan for the Pasig River System (2018-2033)</t>
  </si>
  <si>
    <t>PRRC</t>
  </si>
  <si>
    <t>In Component 1, the Consultant will prepare and submit a comprehensive report of the findings from the studies described including the proceedings of the series of consultative meetings and group discussions with the various stakeholders. In Component 2, the Consultant will prepare and submit the final report on the Integrated Comprehensive Strategic Master Plan for the Pasig River System, with the following sections at the minimum: 1. Vision, Mission, Goals and Objectives 2. Strategic Framework: 2.1 Environmental Management 2.2 River and Riverbanks Development 2.3 Flood Control 2.4 Public Awareness and Communication 2.5 Transportation 2.6 Tourism 2.7 Livelihood Development 3. Key Priority Programs / Projects and Activities (PPAs) 4. Institutional Arrangements 5. Financial Arrangements 6. Monitoring and Evaluation Arrangements; and 7. A separate document on the organizational assessment and recommendations In Component 3, the Consultant will translate the spatial development plan into a site-specific, 2D/3D map representation of key priority/flagship infrastructure projects. The following deliverables are the following: 1. Two dimensional/Three dimensional (2D/3D) map representation of prioritized key infrastructure projects; and 2. All maps, data, statistics and other information captured or produced during the planning process (geo) referenced and developed in a Geographic Information System (GIS) for each key infrastructure project. In Comp</t>
  </si>
  <si>
    <t xml:space="preserve">changed implementation period from 2017-2018 </t>
  </si>
  <si>
    <t>The main objective of the Project is to formulate a Comprehensive and Integrated Pasig River System Strategic Master Plan that serves as a basis for project prioritization in the Pasig River Basin. Specifically, the Project aims to undertake the following: (a) To characterize the current water resources, environmental, social, and economic conditions of the Pasig River including critical utility infrastructure and climate-risks and describe the probable effects of future land uses and strategic land-based and river-based programs on water quality; (b) Identify rehabilitation and development issues and concerns affecting the Pasig River System, and recommend appropriate policies, strategies and programs/projects, and activities, and interventions, taking into consideration it’s major and minor tributaries, and the upstream and downstream environment; (c) Review, consolidate and integrate the master plans, development plans and land use plans from the different National Government Agencies (NGAs) and Local Government Units (LGUs) in the Pasig River Basin System; and (d) Conduct an organizational assessment on the commission and prepare a policy proposal on its institutional arrangement and project management office. SCOPE OF WORK AND COVERAGE The scope of work constitutes four (4) main components: (1) Situational Analysis and Data Validation (2) Master Plan Formulation, (3) 2-D/3-D Mapping of Key Priority Projects, and (4) Diorama/Relief Map translation of the 2-D/3-D mapping and High-Definition Audio Visual Presentation (HD-AVP) Component 1: Situational Analysis and Data Validation a) Identify challenges and opportunities, rehabilitation and development issues, in the Pasig River system along the water resource management such as water ecology, flood control, human development, etc. b) Conduct an assessment in the institutional and policy arrangements among various national government agencies as mentioned in Executive Order No. 54 amended by Executive Order No. 65, and other agencies relevant to the management of the Pasig River System. c) Conduct a comprehensive review of the completed, on-going and proposed (pipeline) programs and projects of identified NGAs and LGUs, including the national and local development plans in the Pasig River System and the Manila Bay and Laguna de Bai region. d) Conduct a review and assessment of the previous studies in the Pasig River System, including regional and city development plans, zoning ordinances, solid waste management plans, sewage and wastewater treatment plans, flood and drainage infrastructure plans, comprehensive land-use plans, comprehensive development plans of the affected LGUs, and other physical (spatial) development plans for Manila Bay and Laguna de Bai. Component 2: Master Plan Formulation At the minimum, the Plan shall include the following assessment reports/findings and recommendations: a) Incorporate the results of the assessment conducted in Component 1 with regards to the review/formulation of the mission, vision, development goals, objectives and strategies of the Commission for the next fifteen (15) years. b) Prepare or formulate a comprehensive and integrated strategic framework for the Pasig River System for the next fifteen (15) years, as a basis for convergence between the Commission and the different NGAs, LGUs and private entities, on the following areas of concern: 1. Environmental management; 2. River and Riverbanks Development; 3. Flood Control; 4. Public Awareness and Communication; 5. Transportation 6. Tourism; and 7. Livelihood Development Taking into consideration the result of the assessment conducted in Component 1 and the overall impacts of the river systems to the concerned LGUs in terms of population growth, socio-economic, political, community participation, flood and geological hazards, water quality, climate change, and disaster risk reduction and management and other environment related concerns that have direct impacts to the overall management of the Pasig River system. Moreover, formulate the strategic framework taking into consideration gender and development and gender-sensitivity criteria. c) Identify the possible constraints and barriers in the full implementation of the proposed Master Plan within the 15-year period. d) Establish a monitoring and evaluation system for the implementation of the Master Plan. e) Conduct an organizational assessment and institutional assessments of the Commission’s Project Management Office and provide policy recommendations on the organizational structure and technical personnel requirement. Component 3: 2D/3D Mapping of Flagship/Key Priority Infrastructure Projects Based on Components 1 and 2, the Consultant shall translate the spatial development plan into a site-specific, two-dimensional/three-dimensional (as the case may be, depending on availability of detail information such as detailed urban designs, among others) map representation. All maps, data, statistics and other information captured or produced during the planning process shall be (geo) referenced and developed in a Geographic Information System (GIS) that allows separate maps with all attached information to be produced for each proposed infrastructure projects. The 2-D/3-D mapping will be displayed/exhibited in the PRRC Office. Component 4: Translating the 2D/3D Map into Diorama/Relief Map/Construction of Audio Visual Presentation From the 2D/3D map representation of prioritized infrastructure projects, the Consultant shall prepare the diorama or relief map with specifications as to materials, dimensions and other details to be prescribed by PRRC from the Consultant’s recommendations. The diorama/relief mapping will be displayed / exhibited in the PRRC Office. In addition, the Consultant shall construct a High-Definition Audio Visual Presentation (HD-AVP) showing the formulated development and key priority projects.</t>
  </si>
  <si>
    <t>Implementation of Pilot Water Quality Improvement Project at Ermitaño Creek</t>
  </si>
  <si>
    <t xml:space="preserve"> The pilot water quality improvement projects aims to reduce the water pollution in Ermitaño Creek. The following are the major components of the pilot project: 1. Water Hyacinth Wetland System. Water hyacinth, vertiver grass and other phytoremediators are plants that have the capacity to reduce water pollutants. 2. Effective Microorganism Technology. The Effective Microorganism (EM) technology originated in Japan and has become popular due to its effective application in industrial waste management and environmental conservation. EM balls and its liquid form contain lactobacillus and other microorganism which filter out the harmful bacteria in a water body.</t>
  </si>
  <si>
    <t>NCR</t>
  </si>
  <si>
    <t>The pilot water quality improvement projects of the Commission are anchored to the 2017-2022 Philippine Development Plan specifically in “Ensuring Ecological Integrity, Clean and Healthy Environment." Our mandate and organizational outcome is to rehabilitate the Pasig River system and restore the river to its pristine condition conducive to transport, recreation and tourism. The pilot water quality improvement projects are an integral part with regards to the fulfillment of PRRCs mandate. The proposed projects aim to improve the water quality of ten (10) selected tributaries through the implementation of wetland system and Effective Microorganism (EM) technology.</t>
  </si>
  <si>
    <t>Implementation of Pilot Water Quality Improvement Project at Estero de Binondo</t>
  </si>
  <si>
    <t>The pilot water quality improvement projects aims to reduce the water pollution in Estero de Binondo. The following are the major components of the pilot project: 1. Water Hyacinth Wetland System. Water hyacinth, vertiver grass and other phytoremediators are plants that have the capacity to reduce water pollutants. 2. Effective Microorganism Technology. The Effective Microorganism (EM) technology originated in Japan and has become popular due to its effective application in industrial waste management and environmental conservation. EM balls and its liquid form contain lactobacillus and other microorganism which filter out the harmful bacteria in a water body.</t>
  </si>
  <si>
    <t xml:space="preserve"> The pilot water quality improvement projects of the Commission are anchored to the 2017-2022 Philippine Development Plan specifically in “Ensuring Ecological Integrity, Clean and Healthy Environment." Our mandate and organizational outcome is to rehabilitate the Pasig River system and restore the river to its pristine condition conducive to transport, recreation and tourism. The pilot water quality improvement projects are an integral part with regards to the fulfillment of PRRCs mandate. The proposed projects aim to improve the water quality of ten (10) selected tributaries through the implementation of wetland system and Effective Microorganism (EM) technology.</t>
  </si>
  <si>
    <t>Implementation of Pilot Water Quality Improvement Project at Estero de Concordia</t>
  </si>
  <si>
    <t>The pilot water quality improvement projects aims to reduce the water pollution in Estero de Concordia. The following are the major components of the pilot project: 1. Water Hyacinth Wetland System. Water hyacinth, vertiver grass and other phytoremediators are plants that have the capacity to reduce water pollutants. 2. Effective Microorganism Technology. The Effective Microorganism (EM) technology originated in Japan and has become popular due to its effective application in industrial waste management and environmental conservation. EM balls and its liquid form contain lactobacillus and other microorganism which filter out the harmful bacteria in a water body.</t>
  </si>
  <si>
    <t>The pilot water quality improvement projects of the Commission are anchored to the 2017-2022 Philippine Development Plan specifically in “Ensuring Ecological Integrity, Clean and Healthy Environment”. Our mandate and organizational outcome is to rehabilitate the Pasig River system and restore the river to its pristine condition conducive to transport, recreation and tourism. The pilot water quality improvement projects are an integral part with regards to the fulfillment of PRRCs mandate. The proposed projects aim to improve the water quality of ten (10) selected tributaries through the implementation of wetland system and Effective Microorganism (EM) technology.</t>
  </si>
  <si>
    <t>Implementation of Pilot Water Quality Improvement Project at Estero de Paco</t>
  </si>
  <si>
    <t xml:space="preserve"> The pilot water quality improvement projects aims to reduce the water pollution in Estero de Pandacan. The following are the major components of the pilot project: 1. Water Hyacinth Wetland System. Water hyacinth, vertiver grass and other phytoremediators are plants that have the capacity to reduce water pollutants. 2. Effective Microorganism Technology. The Effective Microorganism (EM) technology originated in Japan and has become popular due to its effective application in industrial waste management and environmental conservation. EM balls and its liquid form contain lactobacillus and other microorganism which filter out the harmful bacteria in a water body.</t>
  </si>
  <si>
    <t xml:space="preserve"> The pilot water quality improvement projects of the Commission are anchored to the 2017-2022 Philippine Development Plan specifically in “Ensuring Ecological Integrity, Clean and Healthy Environment.” Our mandate and organizational outcome is to rehabilitate the Pasig River system and restore the river to its pristine condition conducive to transport, recreation and tourism. The pilot water quality improvement projects are an integral part with regards to the fulfillment of PRRCs mandate. The proposed projects aim to improve the water quality of ten (10) selected tributaries through the implementation of wetland system and Effective Microorganism (EM) technology.</t>
  </si>
  <si>
    <t>Implementation of Pilot Water Quality Improvement Project at Estero de Pandacan</t>
  </si>
  <si>
    <t>Implementation of Pilot Water Quality Improvement Project at Estero de Sampaloc</t>
  </si>
  <si>
    <t>Implementation of Pilot Water Quality Improvement Project at Estero de San Miguel</t>
  </si>
  <si>
    <t xml:space="preserve">Implementation of Pilot Water Quality Improvement Project at Estero de Uli-Uli </t>
  </si>
  <si>
    <t>Implementation of Pilot Water Quality Improvement Project at Estero de Valencia</t>
  </si>
  <si>
    <t>Implementation of Pilot Water Quality Improvement Project at Maytunas Creek</t>
  </si>
  <si>
    <t>The pilot water quality improvement projects aims to reduce the water pollution in Maytunas Creek. The following are the major components of the pilot project: 1. Water Hyacinth Wetland System. Water hyacinth, vertiver grass and other phytoremediators are plants that have the capacity to reduce water pollutants. 2. Effective Microorganism Technology. The Effective Microorganism (EM) technology originated in Japan and has become popular due to its effective application in industrial waste management and environmental conservation. EM balls and its liquid form contain lactobacillus and other microorganism which filter out the harmful bacteria in a water body.</t>
  </si>
  <si>
    <t>Rehabilitation and Development of Estero de Binondo - Phase 2</t>
  </si>
  <si>
    <t>300 linear meters of cleared easement developed into Environmental Preservation Areas (EPAs) in the form of linear park, walkways, and greenbelts to link up the rehabilitation and development of Estero de Binondo Phase 1 project. The project also aims to reduce the direct disposal domestic and solid waste in the river and tributaries and likewise aims to improve the water quality.</t>
  </si>
  <si>
    <t xml:space="preserve"> Our mandate and organizational outcome is to rehabilitate the Pasig River system and restore the river to its pristine condition conducive to transport, recreation and tourism. This project ensures the establishment of Environmental Preservation Areas (EPAs) which is the contribution of PRRC to the national government priority of preserving the ““Ensuring Ecological Integrity, Clean and Healthy Environment”. To be precise, our EPAs seeks reduce the loss of lives caused by natural calamity through the relocation of informal settler families (ISFs) to safe decent and formal housing units and dismantling of privately-owned properties to recover the legal easement of the Pasig River and its tributaries.</t>
  </si>
  <si>
    <t>Rehabilitation and Development of San Francisco River Package 1</t>
  </si>
  <si>
    <t>,200 linear meters of cleared easement developed into Environmental Preservation Areas (EPAs) in the form of linear park, walkways, and greenbelts that the communities along San Francisco River within Barangay Talayan, Mariblo and Damayan will surely benefit. The project also aims to reduce the direct disposal domestic and solid waste in the river and tributaries and likewise aims to improve the water quality.</t>
  </si>
  <si>
    <t xml:space="preserve">For completion in 2017
</t>
  </si>
  <si>
    <t>Rehabilitation and Development of San Francisco River Package 2</t>
  </si>
  <si>
    <t xml:space="preserve"> 1,388 linear meters of cleared easement developed into Environmental Preservation Areas (EPAs) in the form of linear park, walkways, and greenbelts that the communities along San Francisco River within Barangay Del Monte and Masambong will surely benefit. The project also aims to reduce the direct disposal domestic and solid waste in the river and tributaries and likewise aims to improve the water quality.</t>
  </si>
  <si>
    <t>Our mandate and organizational outcome is to rehabilitate the Pasig River system and restore the river to its pristine condition conducive to transport, recreation and tourism. This project ensures the establishment of Environmental Preservation Areas (EPAs) which is the contribution of PRRC to the national government priority of preserving the ““Ensuring Ecological Integrity, Clean and Healthy Environment”. To be precise, our EPAs seeks reduce the loss of lives caused by natural calamity through the relocation of informal settler families (ISFs) to safe decent and formal housing units and dismantling of privately-owned properties to recover the legal easement of the Pasig River and its tributaries.</t>
  </si>
  <si>
    <t>Rehabilitation and Development of Maytunas Creek</t>
  </si>
  <si>
    <t>1,368 linear meters of cleared easement developed into Environmental Preservation Areas (EPAs) in the form of linear park, walkways, and greenbelts that the communities along Maytunas Creek within Barangay Addition Hills will surely benefit. The project also aims to reduce the direct disposal domestic and solid waste in the river and tributaries and likewise aims to improve the water quality.</t>
  </si>
  <si>
    <t>For completion in 2017</t>
  </si>
  <si>
    <t>Rehabilitation and Development of Estero de Paco (Apacible Bridge going to Pasig River)</t>
  </si>
  <si>
    <t xml:space="preserve"> 770 linear meters of cleared easement developed into Environmental Preservation Areas (EPAs) in the form of linear park, walkways, and greenbelts. The project also aims to reduce the direct disposal domestic and solid waste in the river and tributaries and likewise aims to improve the water quality.</t>
  </si>
  <si>
    <t>Rehabilitation and Development of Estero de Pandacan</t>
  </si>
  <si>
    <t>1,860 linear meters of cleared easement developed into Environmental Preservation Areas (EPAs) in the form of linear park, walkways, and greenbelts that will link the previous rehabilitation efforts of PRRC in partnership with GT Metrobank Foundation. The project also aims to reduce the direct disposal domestic and solid waste in the river and tributaries and likewise aims to improve the water quality.</t>
  </si>
  <si>
    <t>Rehabilitation and Development of Estero de Kabulusan, City of Manila</t>
  </si>
  <si>
    <t>The locally- funded project aims to developed the 782 linear meters cleared easement of Estero de Kabulusan at Barangay 152, 155, 158 and 160 in the City of Manila,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</si>
  <si>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anchored to the 2018 Budget Priorities Framework specifically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“Integrity of the Environment and Climate Change Adaptation and Mitigation”.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12,903,000.00 which includes construction of linear park and slope protection improvement. All those mentioned component contributes in improving the water quality of Estero de Kabulusan at Barangay 152, 155, 158 and 160 in the City of Manila.</t>
  </si>
  <si>
    <t>Rehabilitation and Development of Taguig-Pateros River at Barangay Ususan, Taguig City</t>
  </si>
  <si>
    <t>The locally- funded project aims to developed the 1,588 ​ linear meters cleared easement of Taguig - River at Brgy. Ususan, Taguig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</si>
  <si>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26,202,000.00 which includes construction of linear park, and riverbanks slope protection development. All those mentioned component contributes in improving the water quality of Taguig-Pateros River.</t>
  </si>
  <si>
    <t>Rehabilitation and Development of Buhangin Creek (Phase 2), City of Mandaluyong</t>
  </si>
  <si>
    <t xml:space="preserve"> The locally- funded project aims to developed the 305 linear meters cleared easement of Buhangin Creek at Mandaluyong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</si>
  <si>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2020-2021</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</si>
  <si>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5,032,500.00 which includes construction of linear park, and riverbanks slope protection development. All those mentioned component contributes in improving the water quality of Buhangin Creek.</t>
  </si>
  <si>
    <t>Rehabilitation and Development of Buhangin Creek, City of Mandaluyong</t>
  </si>
  <si>
    <t> The locally- funded project aims to developed the 608 linear meters cleared easement of Buhangin Creek at Mandaluyong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</si>
  <si>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2019-2020</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</si>
  <si>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10,032,000.00 which includes construction of linear park, and riverbanks slope protection development. All those mentioned component contributes in improving the water quality of Buhangin Creek.</t>
  </si>
  <si>
    <t>Rehabilitation and Development of Ermitaño Creek (Phase 2), City of San Juan</t>
  </si>
  <si>
    <t xml:space="preserve"> The locally- funded project aims to developed the 998 linear meters cleared easement of Ermitaño Creek at San Juan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</si>
  <si>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16,467,000.00 which includes construction of linear park, and riverbanks slope protection development. All those mentioned component contributes in improving the water quality of Ermitaño Creek.</t>
  </si>
  <si>
    <t>Rehabilitation and Development of Ermitaño Creek (Phase 3), Quezon City</t>
  </si>
  <si>
    <t>The locally- funded project aims to developed the 1,027 linear meters cleared easement of Ermitaño Creek at San Juan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</si>
  <si>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16,945,500.00 which includes construction of linear park, and riverbanks slope protection development. All those mentioned component contributes in improving the water quality of Ermitaño Creek.</t>
  </si>
  <si>
    <t>Rehabilitation and Development of Estero de Concordia (Phase 3), City of Manila</t>
  </si>
  <si>
    <t>The locally- funded project aims to developed the 1,067 linear meters cleared easement of Estero de Concordia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</si>
  <si>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17,605,500.00 which includes construction of linear park, and riverbanks slope protection development. All those mentioned component contributes in improving the water quality of Estero de Concordia.</t>
  </si>
  <si>
    <t>Rehabilitation and Development of Estero de Kabulusan (Phase 2), City of Manila</t>
  </si>
  <si>
    <t>The locally- funded project aims to developed the 316 linear meters cleared easement of Estero de Kabulusan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</si>
  <si>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5,214,000.00 which includes construction of linear park, and riverbanks slope protection development. All those mentioned component contributes in improving the water quality of Estero de Kabulusan.</t>
  </si>
  <si>
    <t>Rehabilitation and Development of Estero de la Reina (Phase 2), City of Manila</t>
  </si>
  <si>
    <t>The locally- funded project aims to developed the 270 linear meters cleared easement of Estero dela Reina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</si>
  <si>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4,455,000.00 which includes construction of linear park, and riverbanks slope protection development. All those mentioned component contributes in improving the water quality of Estero dela Reina.</t>
  </si>
  <si>
    <t>Rehabilitation and Development of Estero de Magdalena (Phase 2), City of Manila</t>
  </si>
  <si>
    <t>The locally- funded project aims to developed the 990 linear meters cleared easement of Estero de Magdalena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</si>
  <si>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16,335,000.00 which includes construction of linear park, and riverbanks slope protection development. All those mentioned component contributes in improving the water quality of Estero de Magdalena.</t>
  </si>
  <si>
    <t>Rehabilitation and Development of Estero de Magdalena (Phase 3), City of Manila</t>
  </si>
  <si>
    <t>The locally- funded project aims to developed the 960 linear meters cleared easement of Estero de Magdalena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</si>
  <si>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15,840,000.00 which includes construction of linear park, and riverbanks slope protection development. All those mentioned component contributes in improving the water quality of Estero de Magdalena River.</t>
  </si>
  <si>
    <t>Rehabilitation and Development of Estero de Magdalena, City of Manila</t>
  </si>
  <si>
    <t xml:space="preserve"> The locally- funded project aims to developed the 1,060 linear meters cleared easement of Estero de Magdalena at Barangay 250, 259, 262 and 266 in the City of Manila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</si>
  <si>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17,490,000.00 which includes construction of linear park, and riverbanks slope protection development. All those mentioned component contributes in improving the water quality of Estero de Magdalena.</t>
  </si>
  <si>
    <t>Rehabilitation and Development of Estero de Uli-Uli (Phase 2), City of Manila</t>
  </si>
  <si>
    <t>The locally- funded project aims to developed the 566 linear meters cleared easement of Estero de Uli-Uli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</si>
  <si>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9,339,000.00 which includes construction of linear park, and riverbanks slope protection development. All those mentioned component contributes in improving the water quality of Estero de Uli-Uli.</t>
  </si>
  <si>
    <t>Rehabilitation and Development of Estero de Valencia (Phase 3), City of Manila</t>
  </si>
  <si>
    <t xml:space="preserve"> The locally- funded project aims to developed the 506 linear meters cleared easement of Estero de Valencia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</si>
  <si>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8,349,000.00 which includes construction of linear park, and riverbanks slope protection development. All those mentioned component contributes in improving the water quality of Estero de Valencia.</t>
  </si>
  <si>
    <t>Rehabilitation and Development of Estero de Pandacan (Phase 2), City of Manila</t>
  </si>
  <si>
    <t>The locally- funded project aims to developed the 681 linear meters cleared easement of Estero de Pandacan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</si>
  <si>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11,236,500.00 which includes construction of linear park, and riverbanks slope protection development. All those mentioned component contributes in improving the water quality of Estero de Pandacan.</t>
  </si>
  <si>
    <t>Rehabilitation and Development of Estero dela Reina, City of Manila</t>
  </si>
  <si>
    <t>The locally- funded project aims to developed the 1,606 linear meters cleared easement of Estero de la Reina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</si>
  <si>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26,499,000.00 which includes construction of linear park, and riverbanks slope protection development. All those mentioned component contributes in improving the water quality of Estero de la Reina.</t>
  </si>
  <si>
    <t>Rehabilitation and Development of San Juan River (Brgy. Batis &amp; Kabayanan, San Juan City)</t>
  </si>
  <si>
    <t>The locally- funded project aims to developed the 11,102 linear meters cleared easement of San Juan River at Brgy. Batis, Kabayanan, San Juan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</si>
  <si>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18,183,000.00 which includes construction of linear park, and riverbanks slope protection development. All those mentioned component contributes in improving the water quality of San Juan River.</t>
  </si>
  <si>
    <t>Rehabilitation and Development of San Juan River (Brgy. Talayan to Caliraya Bridge) Quezon City</t>
  </si>
  <si>
    <t xml:space="preserve"> The locally- funded project aims to developed the 2,028 linear meters cleared easement of San Juan River at Brgy. Talayan to Caliraya Bridge, Quezon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</si>
  <si>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33,462,000.00 which includes construction of linear park, and riverbanks slope protection development. All those mentioned component contributes in improving the water quality of San Juan River.</t>
  </si>
  <si>
    <t>Rehabilitation and Development of Estero de Vitas, City of Manila</t>
  </si>
  <si>
    <t>The locally- funded project aims to developed the 1,070 linear meters cleared easement of Estero de Vitas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</si>
  <si>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17,655,000.00 which includes construction of linear park, and riverbanks slope protection development. All those mentioned component contributes in improving the water quality of Estero de Vitas.</t>
  </si>
  <si>
    <t>Rehabilitation and Development of Maytunas Creek (Phase 2), City of Mandaluyong</t>
  </si>
  <si>
    <t xml:space="preserve"> The locally- funded project aims to developed the 1,300 linear meters cleared easement of Maytunas Creek at Mandaluyong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</si>
  <si>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21,450,000.00 which includes construction of linear park, and riverbanks slope protection development. All those mentioned component contributes in improving the water quality of Maytunas Creek.</t>
  </si>
  <si>
    <t>Rehabilitation and Development of Tumana - Malanday Creek in Marikina City</t>
  </si>
  <si>
    <t>The locally- funded project aims to developed the 2,012 linear meters cleared easement of Tumana-Malanday Creek at Brgy. Tumana, Marikina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</si>
  <si>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33,198,000.00 which includes construction of linear park, and riverbanks slope protection development. All those mentioned component contributes in improving the water quality of Tumana-Malanday Creek.</t>
  </si>
  <si>
    <t>Rehabilitation and Development of San Juan River (Phase 2), Quezon City</t>
  </si>
  <si>
    <t>The locally- funded project aims to developed the 445 linear meters cleared easement of San Juan River at Quezon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</si>
  <si>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7,342,500.00 which includes construction of linear park, and riverbanks slope protection development. All those mentioned component contributes in improving the water quality of San Juan River.</t>
  </si>
  <si>
    <t>Rehabilitation and Development of Estero de San Lazaro, City of Manila</t>
  </si>
  <si>
    <t xml:space="preserve"> The locally- funded project aims to developed the 1,432 linear meters cleared easement of Estero de San Lazaro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</si>
  <si>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23,628,000.00 which includes construction of linear park, and riverbanks slope protection development. All those mentioned component contributes in improving the water quality of Estero de San Lazaro.</t>
  </si>
  <si>
    <t>Rehabilitation and Development of Estero de Sunog Apog, City of Manila</t>
  </si>
  <si>
    <t>The locally- funded project aims to developed the 1,310 linear meters cleared easement of Estero de Sunog Apog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</si>
  <si>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21,615,000.00 which includes construction of linear park, and riverbanks slope protection development. All those mentioned component contributes in improving the water quality of Estero de Sunog Apog.</t>
  </si>
  <si>
    <t>Rehabilitation and Development of Estero de Santa Clara, City of Manila</t>
  </si>
  <si>
    <t>The locally- funded project aims to developed the 420 linear meters cleared easement of Estero de Santa Clara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</si>
  <si>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6,930,000.00 which includes construction of linear park, and riverbanks slope protection development. All those mentioned component contributes in improving the water quality of Estero de Santa Clara.</t>
  </si>
  <si>
    <t>Rehabilitation and Development of Estero de San Lazaro (Phase 2), City of Manila</t>
  </si>
  <si>
    <t xml:space="preserve"> The locally- funded project aims to developed the 672 linear meters cleared easement of Estero de San Lazaro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</si>
  <si>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11,088,000.00 which includes construction of linear park, and riverbanks slope protection development. All those mentioned component contributes in improving the water quality of Estero de San Lazaro.</t>
  </si>
  <si>
    <t>Rehabilitation and Development of Estero de San Sebastian, City of Manila</t>
  </si>
  <si>
    <t>The locally- funded project aims to developed the 397 linear meters cleared easement of Estero de San Sebastian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</si>
  <si>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6,550,500.00 which includes construction of linear park, and riverbanks slope protection development. All those mentioned component contributes in improving the water quality of Estero de San Sebastian.</t>
  </si>
  <si>
    <t>Rehabilitation and Development of San Juan River - Manila Side, City of Manila</t>
  </si>
  <si>
    <t>The locally- funded project aims to developed the 842 linear meters cleared easement of San Juan River - Manila Side at Manila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</si>
  <si>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13,893,000.00 which includes construction of linear park, and riverbanks slope protection development. All those mentioned component contributes in improving the water quality of San Juan River.</t>
  </si>
  <si>
    <t>Rehabilitation and Development of Maytunas Creek (Phase 3), City of Mandaluyong</t>
  </si>
  <si>
    <t xml:space="preserve"> The locally- funded project aims to developed the 754 linear meters cleared easement of Maytunas Creek at Mandaluyong City, into an Environmental Preservation Areas (EPAs) in the form of linear park, walkways, and greenbelts. The establishment of EPAs constitutes the recovery of the three (3) meter legal easements by relocating informal settler families and dismantling of formal structures which reduces the direct disposal of domestic liquid and solid waste. Along with that, pilot water quality improvement projects will also be implemented as part of the Commission’s thrust of reducing the pollution level specifically in the tributaries leading to Pasig River.</t>
  </si>
  <si>
    <t>2020-2021 implementation but only budget for 2020 indicated</t>
  </si>
  <si>
    <t xml:space="preserve"> The proposed locally funded projects of the Commission is specifically in addressing the need to implement projects that will contribute to the national government priority on rapid, inclusive and sustained economic specifically addressing the need to accelerate the infrastructure development. Moreover, the proposed locally funded projects [establishment of Environmental Preservation Areas (EPAs) and implementation of pilot Water Quality Improvement Projects] are the contribution of PRRC to the national government priority of preserving the “Ecological Integrity, Clean and Healthy Environment”. To be precise, our EPAs seeks to reduce the loss of lives caused by natural calamity through the relocation of informal settler families (ISFs) along the legal of easement in Pasig River and its tributaries to safe, decent and formal housing units. Our mandate and organizational outcome is to rehabilitate the Pasig River system and restore river to its pristine condition conducive to transport, recreation and tourism. The proposed EPAs and pilot water quality improvement projects are an integral part with regards to the fulfillment of PRRC's mandate. The proposed locally funded projects aims to reduce the direct disposal of domestic liquid and solid waste in the Pasig River and tributaries and likewise aims to improve the water quality. For this area, the proposed cost is Php 12,441,000.00 which includes construction of linear park, and riverbanks slope protection development. All those mentioned component contributes in improving the water quality of Maytunas Creek.</t>
  </si>
  <si>
    <t>Conflict, Climate and Disaster Sensitive Reform of Spatial Planning and Management in the Philippines</t>
  </si>
  <si>
    <t>Increased Adaptive Capacities and Resiliency of Ecosystems and Communities</t>
  </si>
  <si>
    <t>Capable cooperatives, Rural infrastructure/market access, economic legal frameworks</t>
  </si>
  <si>
    <t xml:space="preserve">The proposed project directly capitalizes on the accomplishments of the EnRD and COSERAM programs in improving conflict, climate and disaster sensitive spatial planning, especially in urbanizing and rural areas. It will provide advice and support to the regulatory authorities in developing the future institutional and legal structure for spatial planning, develop improved guidelines and technical rules on spatial and land-use planning, and create new training schemes for the national and local government agencies responsible for implementation. This will allow the different government levels, especially the local governments, to apply improved land and water management strategies for more sustainable resource use in response to the various challenges of climate change, food insecurity and conflict. The project will strive for bridging the gap between such a refined planning process and the implementation of the very process. This will benefit vulnerable farm and fisher folk households and indigenous groups both in existing pilot regions, such as Caraga, and nationwide.
</t>
  </si>
  <si>
    <t>SAFE Program</t>
  </si>
  <si>
    <t>Established nationwide regional consortia-based SAFE Team network</t>
  </si>
  <si>
    <t xml:space="preserve"> III</t>
  </si>
  <si>
    <t>1) To provide S&amp;T-based assistance to selected communities as a quick response to existing emergencies and/or hazards within the AANR sector; 2) To establish and maintain an institutional Quick Response Management Program as a technology transfer innovation in answer to various emergencies and hazards in the AANR sector especially in cases of ecological imbalance brought about by stress like climate change, pollution and other anthropogenic factors. Specific Objectives: 1) To establish the nationwide regional consortia-based SAFE Team network; 2) To initiate new collaborations with reputable academic institutions, government agencies and people’s organizations to meet the S&amp;T goals of SAFE client communities; 3) To capacitate proponent partners from the PCAARRD S&amp;T Partner Institutions to become better researchers; 4) To develop IEC materials to support the awareness campaign and technology transfer efforts for the SAFE Program; 5) To document existing practices and technologies related to E/H across the countryside and identify gaps for possible R&amp;D; 6) To develop creative, innovative but realistic S&amp;T convergence bundles for swift R&amp;D and T2 strategies for S&amp;T preventive measures against hazards in the AANR sectors; and 7) To develop creative, innovative but realistic S&amp;T convergence bundles for swift R&amp;D and T2 strategies for S&amp;T restoration/rehabilitation and reinforcement against emergencies in the AANR sectors.</t>
  </si>
  <si>
    <t>Strengthening the Capacities of Philippine Local Governments in Disaster Risk Reduction</t>
  </si>
  <si>
    <t>DILG-LGA</t>
  </si>
  <si>
    <t>LDRRMOs and LDRRMCs trained on CDRA, Basic Emergency Operations Center (EOC), Early Warning System (EWS) and ICS, DRR CCA related plans formulated, Risk maps prepared, Communities trained on CBDRRM, WASH and attended drills and simex, Communities with CBDRRM plans and provided with IEC materials, IEC materials prepared, National Disaster Preparedness Plan (NDPP) AVP and brochure developed, NDDP printed and distributed to LGUs, NDRRMC members, CSOs and development partners, LGUs with ICS Teams, LGUs with evacuation plan (with routes and protocols)</t>
  </si>
  <si>
    <t>III, VI, VIII, XI</t>
  </si>
  <si>
    <t>ODA-AECID</t>
  </si>
  <si>
    <t>The project will assist strengthen the system of DRR in the LGUs and communities by integrating DRR and CCA in policies, plans and local budgets, equip communities with skills and capabilities to address impact of disasters, increase capacity of LDRRMCs, LDRRMOs and operations centers and improve preparedness for response.</t>
  </si>
  <si>
    <t>Mainstreaming CCA and DRR in Local Development Planning</t>
  </si>
  <si>
    <t>- LGUs provided with technical assistance on preparation of climate change and disaster risk sensitive Comprehensive Development Plans (CDPs)
- LGUs provided with technical assistance to access People Survival Fund (PSF)</t>
  </si>
  <si>
    <t>Climate and disaster risks cut across all sectors, such as tourism, education, health, housing and settlement, transportation, infrastructure, and agriculture.  A risk-informed land use and development plan ensures that the risks and vulnerabilities associated with these sectors are addressed.  This effort supports DILG's mandate to strengthen capacities if LGUs and DILG's strategy, as Vice-Chair for Disaster Preparedness, to improve LGU readiness in dealing with disasters and climate change.
This project intends to integrate CCA and DRRM in the medium to long term development plan of the LGUs.  The mainstreaming process involved warrants that programs, projects, and activities and policy options identified by the LGUs to address climate change and disaster issues will address (i) gaps in terms of adaptive capacities of LGUs, (ii) vulnerabilities of the LGUs and communities, and (iii) risks, are prioritized and allocated with budget and included in the investment program for LGUs.
On the other hand, pursuant to the Section 18 of RA 9729, "Climate Change Act of 2009", the People Survival Fund (PSF) was created.  The PSF is a special fund in the National Treasury that aims to provide opportunity to vulnerable LGUs to finance their programs and projects that addresses climate change and pursue resiliency.  However, due to low capacity of LGUs in project proposal development, the PSF has not yet been fully tapped to fund LGU projects.  With this, the Department aims to increase the number of LGUs that have accessed PSF, thus will assist pilot LGUs in coming up with project proposal.</t>
  </si>
  <si>
    <t>Dynaslope: Development of site-specific threshold for deep-seated landslides and slope failures</t>
  </si>
  <si>
    <t>DOST-PHIVOLCS</t>
  </si>
  <si>
    <t>Number of functional local landslide monitoring committees (LLMCs); Number of sites (communities) with implementation plan for integrating landslide monitoring system to local DRRM command centers (pilot test sites); Number of sites with deployed local ICT system for community-based early warning system; Number of information, education and communication campaigns conducted</t>
  </si>
  <si>
    <t>CAR, I, IV-B, V, VI, VII, VIII, NIR, X, XI, XIII</t>
  </si>
  <si>
    <t>2014-2020</t>
  </si>
  <si>
    <t xml:space="preserve"> The Dynaslope Project aims to reduce socioeconomic losses associated with relocation of communities by developing the capacity of a community to monitor potential deep-seated landslides, wherever landslide monitoring is deemed a viable alternative risk mitigation measure. Likewise, it aims to provide an alternative to engineering interventions, and thus contributes to the reduction of deep-seated landslide hazard mitigation costs.</t>
  </si>
  <si>
    <t>Capacity-building of Philippine Local Communities on the Use of REDAS Software</t>
  </si>
  <si>
    <t>LGU trainings on the use of the REDAS</t>
  </si>
  <si>
    <t xml:space="preserve">In 2004, PHIVOLCS developed a software called REDAS (Rapid Earthquake Damage Assessment System) that can simulate the hazards generated by a potentially damaging earthquake.  To make the REDAS software multi-hazard, hydrometeorological hazards such as floods, rain-induced landslides and storm surge are also incorporated into the software package when distributed.  Together with the software are modules that allow users to develop their own exposure database for use in conducting multi-hazard risk assessment in the form of physical damage, fatalities and economic loss.  In order for local government units (LGUs) to prepare properly, they should be able to compute their losses ahead of time so that they plan correspondingly.  These risk assessment modules are for earthquake, for flood (called the Flood Loss Assessment Tool (FLoAT)) and severe wind ( and the Severe Wind Impact Forecasting Tool (SWIFT). Two android applications had also been developed and taught: the exposure database module (EDM) collection tool and the intensity reporting (ToSIR) tool.  REDAS software can be used as a tool to mainstream DRR into the local development planning process, emergency preparedness and contingency planning.   This project allows PHIVOLCS to distribute the software and conduct trainings to various key stakeholders like local government units, State Universities and Colleges and even private companies. The software distribution comes with a week-long training and post training support. As of 2016, a total of 70 provinces, 530 towns/cities including 17 govt institutions, 26 SUCs, one Church group, 46 private companies had been provided trainings. The request has increased especially since after the 2012 Negros, 2013 Bohol earthquakes and Yolanda events.   At least 8 LGUs requests to be provided the software and training each year are received although PHIVOLCS also selects LGUs that are highly vulnerable to give the training to.  This training and accompanying software offer savings for the country as similar software are expensive, hard-to-acquire and needs in-depth data preparation.  </t>
  </si>
  <si>
    <t>PHL-LIDAR 1. Hazard Mapping of the Philippines Using LIDAR</t>
  </si>
  <si>
    <t>DOST</t>
  </si>
  <si>
    <t>1. Digital Elevation Model (DEM): for urbanized areas in the flood plain: 2 m-2 points spacing and 0.2m vertical standard error; for all other areas: 1 point m-2 spacing and 0.5 m vertical  standard error; the DEM are broken down into subproducts such as digital surface model (DSM) and digital terrian model (DTM).  The DEM will  be available in digital standard (binary) format suitable for image and GIS processing.
2. Surface feature heights and laser intensify image . The surface feature heights and laser intensity will be available in digital standar (binary) format suitable for image and GIS processing
3. Demonstration products: flood inundation maps for flood prone river systems in the country and flood models from different rainfall scenarios including wastershed boundary</t>
  </si>
  <si>
    <t>The program is a continuation of the Nationwide DREAM Program which aims to produce hazard maps of 2/3 of the Philippines.  Aside from addressing disaster risk reduction and climate change adaptation, the resource information to be generated from this project will also be useful in providing the information requirements of various sectors in the country.</t>
  </si>
  <si>
    <t>PHL-LIDAR 2. Nationwide Detailed Resources Assessment using LIDAR</t>
  </si>
  <si>
    <t>1. Resource maps (wind, solar, hydropower, biomass) 2. Site suitability maps for RE resource development 3. Renewable energy development potential areas (combination of available resource and site suitability)</t>
  </si>
  <si>
    <t>PHL-LIDAR 2 was conceptualized as complementary to existing programs of various national government agencies to assist local government units in mapping the Philippines' natural resources. The Program uses sate of the art technologies such as LIDAR and other remote-sensing and GIS technologies to generate high-resolution resource maps and resource vulnerability maps that provide detailed assessment of the country's natural resources such as high-value agricultural crops, coastal resources, forest, hydrological and renewal energy resources.</t>
  </si>
  <si>
    <t>Operation Listo</t>
  </si>
  <si>
    <t>All provinces, cities and municipalities trained on different activities under the program.</t>
  </si>
  <si>
    <t>2016-2022</t>
  </si>
  <si>
    <t>Operation L!STO is the umbrella program of DILG for Disaster Risk Reduction &amp; Management and Climate Change Adaptation (DRRM-CCA). It uses a "one-government" and "whole-of-society" approach to enhance and strengthen the capacities of Local Government Units (LGUs) to prepare for disaster and climate risks. There are three (3) components of the program: 
1. L!STONG Pamahalaang Lokal ensures that preparedness protocols and plans are in place in LGUs. It helps LGUs make science/evidence-based decisions;
2. L!STONG Pamayanan concentrates on capacitating communities on community-based DRR: simulation drills, community planning (and review of plans) and preparedness to respond and recover; and
3. L!STONG Pamilyang Pilipino's interventions, meanwhile, are in the household level. The activities include strengthening preparedness of households through knowing their risk, evacuation planning and getting acquainted with accessing emergency response teams.
Generally, the interventions start with assessing the preparedness of LGUs, the determined gaps from the assessment are translated into capacity building programs and if needed, they are also provided with technical assistance for resource mobilization.</t>
  </si>
  <si>
    <t>Strengthening of DOST Regional Metrology Laboratory Services-Phase 2</t>
  </si>
  <si>
    <t>1.  Expanded the services of all the 15 Regional Metrology Laboratories in the fields of sphygmomanometer, clinical thermometer, weighing balance and height rod/board calibration.
2.  Disseminated to industries and health services sector in the regions  and in the countryside the importance of calibration of test and measuring instruments.
3.  Harmonized calibration procedures  among the Regional Metrology Laboratories.
4.  Maintained and expanded the scope of ISO 17025 accreditation of all RMLs  for temperature, pressure, mass, length and volume calibration.
5.  Sustained the delivery of accurate and reliable calibration services.</t>
  </si>
  <si>
    <t>CAR, I, II, III, IV-A, IV-B, V, VI, VII, VIII, IX, X, XI, XII, XIII</t>
  </si>
  <si>
    <t xml:space="preserve">
</t>
  </si>
  <si>
    <t>Expansion of the capabilities of the Regional Metrology Laboratories in the fields of sphygmomanometer calibration, thermometer calibration, volume, weight and height calibration.</t>
  </si>
  <si>
    <t>Post-Disaster Local Governance Support Programme</t>
  </si>
  <si>
    <t>The number and type of facilities to be rehabilitated cannot be determined at this point. However, the program shall cover all disaster-stricken LGUs with damaged provincial/city/municipality/barangays halls, public markets and civic centers.</t>
  </si>
  <si>
    <t>This proposed Post-Disaster Local Governance Support Programme was developed based on previous experiences with the DILG-Recovery Assistance on Yolanda Project. Given this, the Department intends to continuously promote the mainstreaming of Build Back Better and Green Building Designs in rehabilitation/reconstruction of damaged public infrastractures as a way of pursuing good governance at the local level. Considering the growing number of roles and responsibilities expected of DILG during post-disaster events, the establishment of a post-disaster support programme or a Quick Response Fund (QRF) becomes essential to: (a) obtaining relevant local information through damage assessment activities, (b) providing support to LGUs that will facilitate the immediate resumption of local government operations and services, and (c) ensuring the safety and security of affected populations. The Program is congruent with the National Disaster Preparedness Framework, specifically the "Continuity of Essential Services" following a disaster, which can only be made possible if damaged infrastructures vital to government operations are immediately rehabilitated/restored.</t>
  </si>
  <si>
    <t>Rebuilding Resilient Communities Against Calamities (R2C2)</t>
  </si>
  <si>
    <t>● 2,221 damaged facilities are repaired and rehabilitated● 211 recipient LGUs are provided with capacity development interventions</t>
  </si>
  <si>
    <t>I, III, IV-A, IV-B, V, VI, VII, VIII, NIR</t>
  </si>
  <si>
    <t>Local Government Units devastated by recent disasters or calamities have depleted finances. They do not have sufficient resources to fund for the rehabilitation or reconstruction of damaged facilities. The Project seeks to address and provide financial assistance to LGUs affected by Typhoons Yolanda, Nona and Lando and the 7.2 Bohol earthquake, for the reconstruction/rehabilitation of damaged local infrastructure facilities that will facilitate and accelerate resumption/ normalization of government operations, provision of essential services and continuation of economic activities . The Project has two (2) Components: 1. Provision of financial assistance for the reconstruction/rehabilitation of damaged local infrastructure facilities, which structural design now incorporate BBB standards and designs. 2. Provision of capacity development intervention to all recipient LGUs specifically on the Build Back Better (BBB) designs, standards and principles. This will include development of information materials on BBB and dissemination to all LGUs in the country.</t>
  </si>
  <si>
    <t>Barangay Assistance and Community Evacuation Support (BRACES) Project</t>
  </si>
  <si>
    <t>1,107 Barangays under 16 Provinces facing the Eastern Seaboard of the Philippine Archipelago will be provided with evacuation centres 
1,107 barangays are provided with technical assistance through capacity development activities</t>
  </si>
  <si>
    <t>II, III, IV-A, V, VIII, XI, XIII</t>
  </si>
  <si>
    <t>Project BRACES is a 3-year initiative that aims to provide barangays with a) financial assistance for the construction of one single-storey evacuation centre, equipped with facilities for rainwater collection and harvesting and alternative power, b) Provision of capacity development interventions relative to strengthening organizational competence on DRRM, in the operation, management and maintenance of the facility (i.e. formulation of community evacuation plans; training in the maintenance, management and operation); and development of materials and conduct of community education and information dissemination with regard to use and sustainability of the evacuation centers. The Project will address the 1) Absence/lack of permanent and appropriately-designed Barangay evacuation facilities. Project BRACES will serve as a means to strengthen Barangays by providing financial assistance for the construction of permanent evacuation centres that (a) comply with internationally-acceptable structural design standards for disaster resilience, (b) are equipped with essential facilities that can help address the needs of evacuees. 2) Use of schools as de facto evacuation centres. Through this Project, the use of schools as evacuation centres can be minimized, if not discouraged. This, in turn, can help in preventing the rapid deterioration of classrooms, educational equipment and other facilities, and the disruption of regular school reporting days.</t>
  </si>
  <si>
    <t>Advanced Visualization and Enhancement of Weather Forecasting Project</t>
  </si>
  <si>
    <t>DOST-PAGASA</t>
  </si>
  <si>
    <t>1) Upgraded software and hardware for the existing 10 sets of Visual Weather workstations including renewal of maintenance support subscription 2) Installed 3 sets Visual Weather workstations with required software licenses for NL-PRSD (Baguio), RDTD (NMS) and PAF-DND. 3) Upgraded hardware and software for Metlab and Aero, including BriefNet web server 4) Enhanced forecasting analysis using interactive map tools 5) Enhanced Tropical Cyclone Guidance System (TCGS) 6) Consolidated web-based Satellite Archiving System for COMS, Himawari, FY, MODIS and other space-based products 7) Installed additional 4 satellite antenna systems of HImawari-8 (NL-PRSD, SL-PRSD, Vis -PRSD and Min PRSD)</t>
  </si>
  <si>
    <t>The project for aeromet will help to identify the risk for airplane for landing and take-off and other related information for aviation safety. Model run would be faster if the implementation of higher number of computer nodes were created. The projects address the following: Detection of lightning and the possible occurrence of heavy rainfall and thunderstorm. Cluster computers addresses the lagging time running nested model map.</t>
  </si>
  <si>
    <t>Automation of Flood Early Warning System for Disaster Mitigation in Metro Manila</t>
  </si>
  <si>
    <t xml:space="preserve"> 1. Conducted basic design for the improvement of FEWS 2. Developed and improved of FEWS program and software 3. Enhanced and installed of flood forecasting models 4. Conducted river survey and discharge measurement 5. Provided and installed of equipment and materials 6. Re-modeled the command center 7. Dispatched Korean Experts to the Philippines 8. Conducted capacity building for the Philippine officials and personnel in Korea 9. Conducted local workshops for flood disaster management.</t>
  </si>
  <si>
    <t>ODA-Korea</t>
  </si>
  <si>
    <t xml:space="preserve">For completion in 2017
</t>
  </si>
  <si>
    <t>Flood forecasting and warning became an important adaptive measure for flood protection in a case where structural measures would be prohibited. The effectiveness of flood forecasting and warning system for the other telemetered river basins monitored by PAGASA became the precedent in the implementation of flood early warning system in Pasig Marikina River Basin in Metro Manila which was implemented after the Typhoon Ondoy in 2009. There were also allied rivers in Metro Manila that were also affected by repetitive flood and these are situated in the heavily populated area in CAMANAVA. The heavy rainfall that registered in Quezon City caused the swelling of Tullahan River that inundated the said areas almost every year. This project is the extension of the early warning system for the mitigation of disaster to the repetitive flood zones in Metro Manila. With the expansion of the NCR-PAGASA Integrated Flood Information Control System (NCR-PIFICS) to monitor actual situation near the river banks, Greater Metro Manila will have the early warning system for mitigation of the disaster that rebounds to the mitigation of the damages in human and economic loses.</t>
  </si>
  <si>
    <t>Back-up Supercomputing Facility</t>
  </si>
  <si>
    <t>1) Produced Numerical Weather Output and derived products 2) Conducted capacity building</t>
  </si>
  <si>
    <t xml:space="preserve"> In 2010, PAGASA invested in a high performance computing facility, realizing the importance of Numerical Weather Prediction (NWP) as a major tool for forecasting weather beyond a few hours to several days. Since then, this facility has been sufficiently providing the necessary computing resource needed to forecast critical mesoscale structures associated with convective scale systems. Lately however, more and more sectors are clamoring for a more tailored-fit and complex forecasts that demand for a much higher computing power. The procurement of a new super computing machine as a back-up is essential to ensure that the demands of the public can be sustained even during the failure of the systems in Metro Manila due to unforeseen calamitous events.</t>
  </si>
  <si>
    <t>Advance Data Consolidation, Enhancement of Web and Dissemination Including Mirror Forecasting Project</t>
  </si>
  <si>
    <t xml:space="preserve"> 1) Operated mirrored Weather Division (WD) at Mactan using the latest technology trends of hyperconvergence 2) Continued forecasting and data recovery during unexpected failure of a computer workstation or server 3) Established alternate weather forecasting center in the event of a disaster in the main office 4) Consolidated WD computer workstations and servers in a centralized hyperconverged data center 5) Upgraded and migrated software for the existing cloud infrastructure from open-source Ovirt/KVM to commercial VMWare</t>
  </si>
  <si>
    <t>I, V, VII, X</t>
  </si>
  <si>
    <t>The project would provide business continuity of the forecasting operation using regional centers of Mactan (primary), Tuguegarao, Legazpi and El Salvador PAGASA Field Offices as mirrored forecasting and data disaster recovery sites. The project will also enhance the forecasting capability of the field offices by providing them the necessary forecasting tools, computing environment, and data back-up storage facilities</t>
  </si>
  <si>
    <t>Construction and rehabilitation of earthquake monitoring stations, volcano observatories, seismic vaults and instrument housing - Construction of unmanned seismic stations for earthquake monitoring stations</t>
  </si>
  <si>
    <t>New earthquake/ tsunami monitoring stations established</t>
  </si>
  <si>
    <t>is program is under the continuing initiative of PHIVOLCS on the enhancement of earthquake, tsunami and volcano monitoring systems and networks. PHIVOLCS currently operates a nationwide digital earthquake monitoring network of 92 stations consisting of 30 manned stations, 56 unmanned stations with real-time satellite communication for data transmission, and six (6) volcano observatories. PHIVOLCS also maintains several tsunami detection and alerting stations, and sea-level stations. This program specifically involves the establishment of new earthquake and tsunami monitoring stations.</t>
  </si>
  <si>
    <t>Climate Monitoring and Prediction System (CLIMPS)</t>
  </si>
  <si>
    <t> 1) Achieved 80% accuracy of climate forecast with 95% of personnel trained 2) Timely and improved climate forecasts products and advisories (such as El Niño and La Niña) 3) Provided training on seasonal forecasting and climate modeling</t>
  </si>
  <si>
    <t>This will establish a system for climate monitoring and analysis of the climate affecting the country, the application and interpretation of various global indicators influencing Philippine climate leading to the generation of seasonal and sub-seasonal forecast products as aid for issuance of climate advisories thru quad media including more applications</t>
  </si>
  <si>
    <t>Enhancement of Volcano, Earthquake and Tsunami Warning Systems for Disaster Risk Reduction in the Philippines</t>
  </si>
  <si>
    <t>Number of earthquake monitoring instruments installed; Number of tsunami detection systems established</t>
  </si>
  <si>
    <t>The Japanese Government approved the funding of the Grant Aid for the Project for Improvement of Equipment for Disaster Risk Management amounting to one billion Japanese Yen (¥1,000,000,000). The PHIVOLCS project on Enhancement of Volcano, Earthquake and Tsunami Warning Systems for Disaster Reduction in the Philippines is one of the two projects under this Grant Aid. (The other one is DPWH's Project on Disaster Mitigation Strengthening Tools). The PHIVOLCS project aims to efficiently provide fast and reliable earthquake, volcano and tsunami warning to the Office of Civil Defense, local government, media and the public. The project involves the installation of broadband seismometers, strong motion sensors, sea-level monitoring systems, and a network of intensity meters. Ultimately it will enhance our real-time earthquake monitoring and tsunami warning system and an integrated real-time volcano monitoring. Establishment, operation and maintenance of earthquake and tsunami monitoring networks</t>
  </si>
  <si>
    <t>Rehabilitation of earthquake monitoring stations</t>
  </si>
  <si>
    <t>Earthquake monitoring stations rehabilitated; Tsunami detection and alerting stations rehabilitated</t>
  </si>
  <si>
    <t xml:space="preserve"> This program is under the continuing initiative of PHIVOLCS on the enhancement of earthquake, tsunami and volcano monitoring systems and networks. PHIVOLCS currently operates a nationwide digital earthquake monitoring network of 92 stations consisting of 30 manned stations, 56 unmanned stations with real-time satellite communication for data transmission, and six (6) volcano observatories. PHIVOLCS also maintains several tsunami detection and alerting stations, and sea-level stations. This program specifically involves the establishment of new earthquake and tsunami monitoring stations. This program specifically involves the repair and rehabilitation of earthquake and tsunami monitoring stations.</t>
  </si>
  <si>
    <t>Construction and rehabilitation of earthquake monitoring stations, volcano observatories, seismic vaults and instrument housing - Rehabilitation of volcano monitoring stations</t>
  </si>
  <si>
    <t>Volcano observatories rehabilitated</t>
  </si>
  <si>
    <t>III, IV-A, V, NIR, X, XII</t>
  </si>
  <si>
    <t>This program is under the continuing initiative of PHIVOLCS on the enhancement of earthquake, tsunami and volcano monitoring systems and networks. PHIVOLCS currently operates a nationwide digital earthquake monitoring network of 92 stations consisting of 30 manned stations, 56 unmanned stations with real-time satellite communication for data transmission, and six (6) volcano observatories. PHIVOLCS also maintains several tsunami detection and alerting stations, and sea-level stations. This program specifically involves the rehabilitation of existing volcano observatories.</t>
  </si>
  <si>
    <t>Construction and rehabilitation of earthquake monitoring stations, volcano observatories, seismic vaults and instrument housing - Construction of seismic vaults and housing for volcano monitoring</t>
  </si>
  <si>
    <t>Number of volcanoes with monitoring networks or systems enhanced</t>
  </si>
  <si>
    <t>II, III, IV-A, V, NIR, X, XII</t>
  </si>
  <si>
    <t xml:space="preserve"> This program is under the continuing initiative of PHIVOLCS on the enhancement of earthquake, tsunami and volcano monitoring systems and networks. PHIVOLCS currently operates a nationwide digital earthquake monitoring network of 92 stations consisting of 30 manned stations, 56 unmanned stations with real-time satellite communication for data transmission, and six (6) volcano observatories. PHIVOLCS also maintains several tsunami detection and alerting stations, and sea-level stations. This program specifically involves the enhancement of multi-parameter volcano monitoring networks and systems thru construction or establishment of seismic vaults, borehole stations, tilt and ground deformation stations, instrument housing, and including transmission, repeater and receiver stations.</t>
  </si>
  <si>
    <t>Enhancement of Aviation Forecasting and Warning Capability by Setting up Lighting Detection System</t>
  </si>
  <si>
    <t xml:space="preserve"> Intensified and classified thunderstorm severity, hail formation, and individual location of thunderstorm occurrence</t>
  </si>
  <si>
    <t>This will provide real-time lightning occurrence data</t>
  </si>
  <si>
    <t>Establishment and Upgrading of Weather Stations - Purely Synoptic</t>
  </si>
  <si>
    <t xml:space="preserve"> DOST</t>
  </si>
  <si>
    <t>Provided 3-hourly observation on a 24-hour basis</t>
  </si>
  <si>
    <t>CAR, II, III, IV-B, VI, VII, VIII</t>
  </si>
  <si>
    <t>Tier 2</t>
  </si>
  <si>
    <t>Establishment of purely synoptic stations on selected areas where observation of almost all meteorological elements are made at fixed observation times and are transmitted to the Central Office. This will be responsible for the dissemination of public weather forecasts, tropical cyclone bulletins, warnings and advisories and other related information to protect lives and property of the general populace</t>
  </si>
  <si>
    <t>Establishment and Upgrading of Weather Stations - Synoptic/International Airport</t>
  </si>
  <si>
    <t>Produced and disseminated 3-hourly observation on 24-hour basis 2) Produced hourly Meterological Aviation Report (METAR) (Aviation Forecast)</t>
  </si>
  <si>
    <t>VI, VII, VIII, X</t>
  </si>
  <si>
    <t>This will establish synoptic/international station located at airports that give weather data, information and advice for aviation activities transmitted directly to CAAP towers</t>
  </si>
  <si>
    <t>Establishment and Upgrading of Weather Stations - Synoptic/Local Airport</t>
  </si>
  <si>
    <t xml:space="preserve"> Produced and disseminated 3-hourly observation on a 24-hour basis 2) Produced hourly METAR (aviation forecast) to local airports</t>
  </si>
  <si>
    <t>X</t>
  </si>
  <si>
    <t>To establish synoptic/local airport station located at local airports to give weather data, information and advice for aviation services to local airports</t>
  </si>
  <si>
    <t>Establishment of an Integrated Hydrological Data Management System for Flood Forecasters</t>
  </si>
  <si>
    <t>Established a time-series software with quality control and assurance functions and various hydrological analyses ranging from rating curve development and updating, statistical and frequency analyses and automated reporting etc. 2) Established visualization software that offers visualization solutions of disaster-related data online, enabling disaster risk reduction officers to quickly garner actionable insight based from the available real-time and analyzed data. The said software comprise the heart of the HDMS and will be provided to the HMD Central Office and to all Flood Forecasting and Warning Centers (FFWCs) under the five (5) PRSDs of the Agency. 3) Provided training of software for the hydrologists</t>
  </si>
  <si>
    <t>This will equip PAGASA's hydrologists of the necessary tools to come up with a reliable, quality-controlled hydrologic data for the production of flood bulletins and other hydrologic information to warn the public of impending floods in affected areas</t>
  </si>
  <si>
    <t>Establishment of the IT Infrastructure of the Hydrologic Decision Support System (HDSS) of HMD</t>
  </si>
  <si>
    <t>Established hyper-converge servers and corresponding peripherals, to ensure the fast transfer of hydrologic data essential in the production of timely and accurate flood information to the affected public 2) Migrated solutions for automatic data transfer of hydrologic data a) from telemetry stations to respective Flood Forecasting and Warning (FFW) Centers and b) from the various FFW Centers to the Hydro-Meteorology Division (HMD)</t>
  </si>
  <si>
    <t>The IT Infrastructure will house the hydrologic data and various hydrologic tools necessary for the production of timely and accurate flood information to the affected areas in the Philippines. It allows for the automatic retrieval of time series data from field stations to the Centers and to the HMD Central Office for analysis through the flood forecasting models that will be incorporated in the said infrastructure.</t>
  </si>
  <si>
    <t>Farm Weather Information System</t>
  </si>
  <si>
    <t>Achieved 80% accuracy of farm weather forecast with 95% of personnel trained 2) Produced timely and improved farm weather forecast products and advisories (Farm Weather Forecast, 10-day Agri-weather forecast) 3) Provided training on agrometeorology and climatology</t>
  </si>
  <si>
    <t xml:space="preserve"> Tier 1</t>
  </si>
  <si>
    <t>This will establish a system that will integrate the whole range of activities from data collection to analysis and generation of various agrometeorological products and services, leading to the preparation and issuance of farm weather forecasts/advisories and extended short-range forecasts (ten-day) advisories thru quad media including mobile applications</t>
  </si>
  <si>
    <t>Integration of Weather Observational Data and Information Through Automated Data Transmission - High Frequency Doppler Radar (HFDR)</t>
  </si>
  <si>
    <t>1) Installed High Frequency Doppler Radar System 2) Established additional observation data using state-of-the-art HF radar-based signal to measure the ocean wave height, wave direction and speed, ocean current and sea surface temperature. 3) Improved marine observations and forecasts. 5) Capacitated PAGASA marine forecasters.</t>
  </si>
  <si>
    <t>I, II, III, IV-A, IV-B, V, VI, VII, VIII, NIR, IX, XII, XIII, ARMM</t>
  </si>
  <si>
    <t>The High Frequency Doppler Radar (HFDR) will monitor waves and currents in major shipping lanes and islands</t>
  </si>
  <si>
    <t>Integration of Weather Observational Data and Information Through Automated Data Transmission - Wind Tunnels</t>
  </si>
  <si>
    <t>Calibrated wind instruments</t>
  </si>
  <si>
    <t xml:space="preserve"> Visayas and Mindanao</t>
  </si>
  <si>
    <t>Instrumented with suitable sensors to measure aerodynamic forces, pressure distribution, or other aerodynamic-related characteristics.</t>
  </si>
  <si>
    <t>PAGASA Meterological-Hydrological Telecommunication Network</t>
  </si>
  <si>
    <t>1) Provided large data throughout digital transmission and reception to and from the PAGASA Weather &amp; Flood Forecasting Center of vital information which includes observation data, numerical models, warnings, forecasts, advisories, internet, intranet, VOIP telephone, video conferencing, etc 2) Facilitated the full automation of PAGASA operational services with redundancies in order to meet disaster communication requirements 3) Ensured voice connection as well as data connection between host and client terminals for various IP services which include access to Decision Support Information Systems.</t>
  </si>
  <si>
    <t>At present, much of the observational data are transmitted to the PAGASA collection servers through Short Message Service by Telecommunication Service Providers at hourly or 15-minute intervals. Some Synoptic field stations also transmit their observations through Single Sideband Radios (HF/SSB) or through SMS as well. This method does not usually provide 100% reliability for reception of data. This is the primary reason why the establishment of the meteorological telecommunication system is very important for PAGASA.</t>
  </si>
  <si>
    <t>Regional Instrumentation Center/Calibration Facility</t>
  </si>
  <si>
    <t>1) Ensured a more precise measurement of meteorological elements for more accurate weather, flood and climate forecasts and applications to research. 2) Retooled WMO Regional Instrument Centre and established LICs based in the Philippines by acquiring more and modern instruments and equipment for calibration of meteorological instruments 3) Trained meteorological and hydrological personnel of PAGASA and other agencies here and possibly from other members of WMO in the south-west pacific involve in the same undertakings</t>
  </si>
  <si>
    <t>NCR, VII, X</t>
  </si>
  <si>
    <t xml:space="preserve"> PAGASA is designated by the WMO as the Regional Instrument Center (RIC) in Regional Association V with facilities located in PAGASA Central Office, Quezon City. To augment its capability and to lessen the expenses in the conduct of standardization and calibration of meteorological instruments in all weather stations, additional local instrument centers (LICs) will be established in Visayas and Mindanao (Figure 2). These two (2) LICs will cater the needs for the calibration of the increasing number of Automatic Weather Stations (AWSs), Automatic Rain Gauges (ARGs) and other meteorological instruments installed not only by PAGASA, but also the increasing demands of other government and private agencies with similar requirements around the country. The instruments, equipment and related facilities of the RIC-Manila and the LICs have to be modernized to enable more efficient maintenance, calibration and/or checking and repair of the meteorological and hydrological instruments of the PAGASA, other government agencies and the private sectors. The calibration certificates from the synoptic stations and the AWSs shall be submitted and entered to the PAGASA Unified Meteorological Information System (PUMIS) station configuration for data correction and other metadata information.</t>
  </si>
  <si>
    <t>Sectoral Impact Modeling</t>
  </si>
  <si>
    <t>1) Efficiently prepared and disseminated monthly impact assessment and climate change scenarios accessible for various stakeholders 2) Timely and improved impact assessment for agriculture, water and health sector 3) Provided training on impact modeling and climate change modeling</t>
  </si>
  <si>
    <t>This will establish web-based system integrating the data collection, analysis, and the preparation and issuance of the monthly impact assessment accessible to various stakeholders</t>
  </si>
  <si>
    <t>Strengthening and Expansion of Climate Database Management</t>
  </si>
  <si>
    <t>1) Stored large files from radar, satellite, upper air observations, automatic weather stations, etc. and demand for more sophisticated 2) Run models in climate, weather and flood forecasting.</t>
  </si>
  <si>
    <t xml:space="preserve"> A more robust centralized repository for storage, management, and dissemination of data which will provide better security and enhance database management system for the Agency. The expansion of the climate database storage will better address the wide range of workload demands from the various operations of PAGASA from weather forecasting to climate modeling to flood forecasting</t>
  </si>
  <si>
    <t>Telemetering and Installation of Automatic Raingauge and Water Level Sensor Gauges in 5 River Basins</t>
  </si>
  <si>
    <t>1) Installed Automatic Raingauge and Water Level Sensors in Selected Areas 2) Transmitted all hydrological data to the River Centers and to the Flood Forecasting in Central Office</t>
  </si>
  <si>
    <t xml:space="preserve"> CAR, II, X, XI, XII, XIII, ARMM</t>
  </si>
  <si>
    <t>This project aims to establish telemetering system and install technical/scientific equipment in selected areas</t>
  </si>
  <si>
    <t>Upgrading of Advanced Forecast Computing Facilities</t>
  </si>
  <si>
    <t>1) Establishment of additional cabinet for the existing IHPC to cater models such as WARF-Hydro, REGCM, CWRF 2) Utilized dynamical downscaling of WARF-Hydro, REGCM and CWRF 3) Enhanced research through the dedicated nodes 4) Conducted capacity building</t>
  </si>
  <si>
    <t>This will deliver extended short range, sub-seasonal to seasonal climate forecast, products and services.</t>
  </si>
  <si>
    <t>Upgrading of Interactive Data Processing System</t>
  </si>
  <si>
    <t>1) Established message switching - Data Collection / Data Distribution 2) Established Web Portal - • Web Portal allows PAGASA to publish MET information and products on the Internet/Intranet and to offer the latest meteorological information to a wide range of users including institutional users as well as private users. • The products published on Web Portal can be either freely accessed by the general public or reserved to paying customers. • The range of products which can be proposed on-line covers the basic needs like main cities temperature forecast to the most elaborated and specialized products like complete Flight Folder dedicated to airline pilots. • The system is a fully dynamic and automated Web Portal: without any human intervention, data are acquired from data sources (ex: Satellite Imagery), quality controlled, filtered, customized (ex: adequate area) and then put at users disposal, guarantees that your end users and customers will be informed without any bottleneck. 3) Established Weather on TV / Media - Weather on TV / Media system includes interactive displays of real-time graphics and can produce weather video clips ready to be distributed either by conventional TV channels or web TV. The most common application of meteorology is the weather forecasting for the public. Through the press, TV, or Internet every country has to broadcast by all possible means information about the expected weather.</t>
  </si>
  <si>
    <t>Today, Meteorological Services have at their disposal “in-house” an ever growing amount of meteorological data and products, available from a wide variety of sources and in different formats: surface and upper-air observations, numerical weather predictions (models), satellite and radar imagery, forecasts… The challenge is to add value to this amount of meteorological information by bringing it to the end-users and end-customers, inside and outside the premises of PAGASA. Automatic Message Switching System (AMSS) is the heart of meteorological telecommunication, the main functions are to receive, check and forward automatically, the meteorological data and products according to the WMO standards. Under the modernization, the availability of timely weather data, images and graphics is critical for effective weather forecasting that needs to be addressed. The system is capable of automatic message reception and distributions, switch all types of data products and image type products and connect to all type of subscribers.</t>
  </si>
  <si>
    <t>Weather Radar</t>
  </si>
  <si>
    <t>Established Weather Radar in Laoang, Samar and Masbate</t>
  </si>
  <si>
    <t>V, VII</t>
  </si>
  <si>
    <t>This will cover more areas in the tracking of tropical cyclones and other weather systems</t>
  </si>
  <si>
    <t>X-Band Radar Network</t>
  </si>
  <si>
    <t>1) Provided accurate local forecast and thunderstorm warning because of high resolution 2) Formulated better forecast for flood prone areas 3) Added tool for effective cloud seeding in correlation with upper-air weather data</t>
  </si>
  <si>
    <t>CAR, I, II, III, V, VI, XI, XII, XIII</t>
  </si>
  <si>
    <t>PAGASA Doppler weather network comprises of S-Band and C-Band Doppler radars that (almost) covers the entire country. However, there are some gaps or blind (or partially blind) areas that the long range (400 km) and mid-range (250 km) radars cannot cover due to rugged terrains.nIn light of this, X-Band Radars will be established on river basins where there are blind spots in existing radars.</t>
  </si>
  <si>
    <t>Risk Resiliency and Sustainability Program (RRSP)</t>
  </si>
  <si>
    <t>RRSP Investment Framework</t>
  </si>
  <si>
    <t>The RRSP includes four complementary components that aim to increase climate resilience and adaptation investments in climate and weather-related hazard-prone areas across three landscapes: coastal areas, peri-urban areas, and forests/watersheds.</t>
  </si>
  <si>
    <t>Total Investment Targets</t>
  </si>
  <si>
    <t>Note: The implementation mode,investment targets and other project details of the projects as proposed by the implementing agencies/offices, may change in the course of project development, review and approval.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</si>
</sst>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_(* #,##0.00_);_(* \(#,##0.00\);_(* &quot;-&quot;??_);_(@_)"/>
  </numFmts>
  <fonts count="11" x14ac:knownFonts="1">
    <font>
      <sz val="11"/>
      <color theme="1"/>
      <name val="Calibri"/>
      <family val="2"/>
      <scheme val="minor"/>
    </font>
    <font>
      <sz val="11"/>
      <color theme="1"/>
      <name val="Calibri"/>
      <family val="2"/>
      <scheme val="minor"/>
    </font>
    <font>
      <b/>
      <sz val="12"/>
      <color theme="0"/>
      <name val="Arial"/>
      <family val="2"/>
    </font>
    <font>
      <b/>
      <sz val="12"/>
      <color theme="1"/>
      <name val="Arial"/>
      <family val="2"/>
    </font>
    <font>
      <sz val="12"/>
      <name val="Arial"/>
      <family val="2"/>
    </font>
    <font>
      <sz val="12"/>
      <color theme="1"/>
      <name val="Arial"/>
      <family val="2"/>
    </font>
    <font>
      <sz val="10"/>
      <name val="Arial"/>
      <family val="2"/>
    </font>
    <font>
      <i/>
      <sz val="9"/>
      <color theme="1"/>
      <name val="Arial"/>
      <family val="2"/>
    </font>
    <font>
      <sz val="9"/>
      <color theme="1"/>
      <name val="Arial"/>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theme="3"/>
        <bgColor indexed="64"/>
      </patternFill>
    </fill>
    <fill>
      <patternFill patternType="solid">
        <fgColor rgb="FFFFC000"/>
        <bgColor indexed="64"/>
      </patternFill>
    </fill>
    <fill>
      <patternFill patternType="solid">
        <fgColor rgb="FFFFFF00"/>
        <bgColor indexed="64"/>
      </patternFill>
    </fill>
    <fill>
      <patternFill patternType="solid">
        <fgColor theme="0" tint="-0.249977111117893"/>
        <bgColor indexed="64"/>
      </patternFill>
    </fill>
    <fill>
      <patternFill patternType="solid">
        <fgColor theme="9" tint="0.39997558519241921"/>
        <bgColor indexed="64"/>
      </patternFill>
    </fill>
    <fill>
      <patternFill patternType="solid">
        <fgColor theme="0"/>
        <bgColor indexed="64"/>
      </patternFill>
    </fill>
    <fill>
      <patternFill patternType="solid">
        <fgColor theme="2" tint="-9.9978637043366805E-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style="thin">
        <color auto="1"/>
      </right>
      <top/>
      <bottom style="thin">
        <color auto="1"/>
      </bottom>
      <diagonal/>
    </border>
    <border>
      <left style="thin">
        <color indexed="64"/>
      </left>
      <right style="thin">
        <color indexed="64"/>
      </right>
      <top/>
      <bottom style="thin">
        <color indexed="64"/>
      </bottom>
      <diagonal/>
    </border>
    <border>
      <left style="thin">
        <color auto="1"/>
      </left>
      <right/>
      <top/>
      <bottom style="thin">
        <color auto="1"/>
      </bottom>
      <diagonal/>
    </border>
    <border>
      <left style="thin">
        <color auto="1"/>
      </left>
      <right style="thin">
        <color auto="1"/>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164" fontId="1" fillId="0" borderId="0" applyFont="0" applyFill="0" applyBorder="0" applyAlignment="0" applyProtection="0"/>
    <xf numFmtId="43" fontId="1" fillId="0" borderId="0" applyFont="0" applyFill="0" applyBorder="0" applyAlignment="0" applyProtection="0"/>
    <xf numFmtId="0" fontId="6" fillId="0" borderId="0"/>
  </cellStyleXfs>
  <cellXfs count="149">
    <xf numFmtId="0" fontId="0" fillId="0" borderId="0" xfId="0"/>
    <xf numFmtId="0" fontId="3" fillId="0" borderId="0" xfId="0" applyFont="1"/>
    <xf numFmtId="164" fontId="2" fillId="2" borderId="1" xfId="1" applyFont="1" applyFill="1" applyBorder="1" applyAlignment="1">
      <alignment horizontal="center" vertical="center" wrapText="1"/>
    </xf>
    <xf numFmtId="43" fontId="3" fillId="0" borderId="2" xfId="2"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Border="1" applyAlignment="1">
      <alignment horizontal="center" vertical="center"/>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49" fontId="4" fillId="0" borderId="1" xfId="0" applyNumberFormat="1" applyFont="1" applyFill="1" applyBorder="1" applyAlignment="1">
      <alignment horizontal="left" vertical="top" wrapText="1"/>
    </xf>
    <xf numFmtId="43" fontId="4" fillId="0" borderId="1" xfId="2" applyFont="1" applyFill="1" applyBorder="1" applyAlignment="1">
      <alignment horizontal="center" vertical="top" wrapText="1"/>
    </xf>
    <xf numFmtId="0" fontId="5" fillId="0" borderId="1" xfId="0" applyFont="1" applyBorder="1" applyAlignment="1">
      <alignment horizontal="center" vertical="top"/>
    </xf>
    <xf numFmtId="164" fontId="4" fillId="0" borderId="1" xfId="1" applyFont="1" applyFill="1" applyBorder="1" applyAlignment="1">
      <alignment horizontal="right" vertical="top" wrapText="1"/>
    </xf>
    <xf numFmtId="43" fontId="5" fillId="0" borderId="6" xfId="2" applyFont="1" applyBorder="1" applyAlignment="1">
      <alignment horizontal="right" vertical="top" wrapText="1"/>
    </xf>
    <xf numFmtId="0" fontId="5" fillId="0" borderId="1" xfId="0" applyFont="1" applyBorder="1" applyAlignment="1">
      <alignment vertical="top"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top"/>
    </xf>
    <xf numFmtId="49" fontId="5" fillId="0" borderId="1" xfId="0" applyNumberFormat="1" applyFont="1" applyBorder="1" applyAlignment="1">
      <alignment vertical="top"/>
    </xf>
    <xf numFmtId="43" fontId="5" fillId="0" borderId="6" xfId="2" applyFont="1" applyFill="1" applyBorder="1" applyAlignment="1">
      <alignment horizontal="right" vertical="top" wrapText="1"/>
    </xf>
    <xf numFmtId="0" fontId="5" fillId="0" borderId="1" xfId="0" applyFont="1" applyFill="1" applyBorder="1" applyAlignment="1">
      <alignment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top" wrapText="1"/>
    </xf>
    <xf numFmtId="0" fontId="5" fillId="0" borderId="1" xfId="0" applyNumberFormat="1" applyFont="1" applyBorder="1" applyAlignment="1">
      <alignment horizontal="center" vertical="center" wrapText="1"/>
    </xf>
    <xf numFmtId="49" fontId="5" fillId="0" borderId="1" xfId="0" applyNumberFormat="1" applyFont="1" applyFill="1" applyBorder="1" applyAlignment="1">
      <alignment vertical="top"/>
    </xf>
    <xf numFmtId="0" fontId="5" fillId="0" borderId="1"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43" fontId="5" fillId="0" borderId="1" xfId="2" applyFont="1" applyFill="1" applyBorder="1" applyAlignment="1">
      <alignment horizontal="center" vertical="top" wrapText="1"/>
    </xf>
    <xf numFmtId="0" fontId="5" fillId="0" borderId="1" xfId="0" applyFont="1" applyFill="1" applyBorder="1" applyAlignment="1">
      <alignment vertical="top"/>
    </xf>
    <xf numFmtId="0" fontId="5"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4" fillId="0" borderId="1" xfId="0" quotePrefix="1" applyFont="1" applyFill="1" applyBorder="1" applyAlignment="1">
      <alignment horizontal="left" vertical="top" wrapText="1"/>
    </xf>
    <xf numFmtId="0" fontId="4" fillId="0" borderId="1" xfId="3" applyFont="1" applyFill="1" applyBorder="1" applyAlignment="1">
      <alignment horizontal="left" vertical="top"/>
    </xf>
    <xf numFmtId="0" fontId="4" fillId="0" borderId="1" xfId="0" applyNumberFormat="1" applyFont="1" applyFill="1" applyBorder="1" applyAlignment="1">
      <alignment horizontal="left" vertical="top" wrapText="1"/>
    </xf>
    <xf numFmtId="43" fontId="5" fillId="3" borderId="6" xfId="2" applyFont="1" applyFill="1" applyBorder="1" applyAlignment="1">
      <alignment horizontal="right" vertical="top" wrapText="1"/>
    </xf>
    <xf numFmtId="0" fontId="5" fillId="3" borderId="1" xfId="0" applyFont="1" applyFill="1" applyBorder="1" applyAlignment="1">
      <alignment vertical="top"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top"/>
    </xf>
    <xf numFmtId="49" fontId="5" fillId="3" borderId="1" xfId="0" applyNumberFormat="1" applyFont="1" applyFill="1" applyBorder="1" applyAlignment="1">
      <alignment vertical="top"/>
    </xf>
    <xf numFmtId="0" fontId="5" fillId="0" borderId="1" xfId="0" applyFont="1" applyBorder="1" applyAlignment="1">
      <alignment horizontal="center" vertical="top" wrapText="1"/>
    </xf>
    <xf numFmtId="0" fontId="5" fillId="3" borderId="1" xfId="0" applyFont="1" applyFill="1" applyBorder="1" applyAlignment="1">
      <alignment horizontal="center" vertical="top" wrapText="1"/>
    </xf>
    <xf numFmtId="43" fontId="5" fillId="4" borderId="6" xfId="2" applyFont="1" applyFill="1" applyBorder="1" applyAlignment="1">
      <alignment horizontal="right" vertical="top" wrapText="1"/>
    </xf>
    <xf numFmtId="0" fontId="5" fillId="4" borderId="1" xfId="0" applyFont="1" applyFill="1" applyBorder="1" applyAlignment="1">
      <alignment vertical="top"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top" wrapText="1"/>
    </xf>
    <xf numFmtId="49" fontId="5" fillId="4" borderId="1" xfId="0" applyNumberFormat="1" applyFont="1" applyFill="1" applyBorder="1" applyAlignment="1">
      <alignment vertical="top"/>
    </xf>
    <xf numFmtId="43" fontId="5" fillId="5" borderId="6" xfId="2" applyFont="1" applyFill="1" applyBorder="1" applyAlignment="1">
      <alignment horizontal="right" vertical="top" wrapText="1"/>
    </xf>
    <xf numFmtId="0" fontId="5" fillId="5" borderId="1" xfId="0" applyFont="1" applyFill="1" applyBorder="1" applyAlignment="1">
      <alignment vertical="top" wrapText="1"/>
    </xf>
    <xf numFmtId="0" fontId="5" fillId="5" borderId="1" xfId="0" applyFont="1" applyFill="1" applyBorder="1" applyAlignment="1">
      <alignment horizontal="center" vertical="center"/>
    </xf>
    <xf numFmtId="0" fontId="5" fillId="5" borderId="1" xfId="0" applyFont="1" applyFill="1" applyBorder="1" applyAlignment="1">
      <alignment horizontal="center" vertical="top"/>
    </xf>
    <xf numFmtId="49" fontId="5" fillId="5" borderId="1" xfId="0" applyNumberFormat="1" applyFont="1" applyFill="1" applyBorder="1" applyAlignment="1">
      <alignment vertical="top"/>
    </xf>
    <xf numFmtId="43" fontId="5" fillId="0" borderId="7" xfId="2" applyFont="1" applyFill="1" applyBorder="1" applyAlignment="1">
      <alignment horizontal="right" vertical="top" wrapText="1"/>
    </xf>
    <xf numFmtId="0" fontId="5" fillId="0" borderId="8" xfId="0" applyFont="1" applyFill="1" applyBorder="1" applyAlignment="1">
      <alignment vertical="top"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center" vertical="top"/>
    </xf>
    <xf numFmtId="49" fontId="5" fillId="0" borderId="8" xfId="0" applyNumberFormat="1" applyFont="1" applyFill="1" applyBorder="1" applyAlignment="1">
      <alignment vertical="top"/>
    </xf>
    <xf numFmtId="0" fontId="5" fillId="0" borderId="1" xfId="0" applyFont="1" applyFill="1" applyBorder="1" applyAlignment="1">
      <alignment vertical="center" wrapText="1"/>
    </xf>
    <xf numFmtId="49" fontId="5" fillId="0" borderId="1" xfId="0" applyNumberFormat="1" applyFont="1" applyFill="1" applyBorder="1" applyAlignment="1">
      <alignment vertical="center"/>
    </xf>
    <xf numFmtId="0" fontId="5" fillId="0" borderId="8" xfId="0" applyFont="1" applyFill="1" applyBorder="1" applyAlignment="1">
      <alignment vertical="center" wrapText="1"/>
    </xf>
    <xf numFmtId="0" fontId="5" fillId="0" borderId="8" xfId="0" applyFont="1" applyFill="1" applyBorder="1" applyAlignment="1">
      <alignment horizontal="center" vertical="center"/>
    </xf>
    <xf numFmtId="49" fontId="5" fillId="0" borderId="8" xfId="0" applyNumberFormat="1" applyFont="1" applyFill="1" applyBorder="1" applyAlignment="1">
      <alignment vertical="center"/>
    </xf>
    <xf numFmtId="43" fontId="5" fillId="6" borderId="6" xfId="2" applyFont="1" applyFill="1" applyBorder="1" applyAlignment="1">
      <alignment horizontal="right" vertical="top" wrapText="1"/>
    </xf>
    <xf numFmtId="0" fontId="5" fillId="6" borderId="1" xfId="0" applyFont="1" applyFill="1" applyBorder="1" applyAlignment="1">
      <alignment vertical="top" wrapText="1"/>
    </xf>
    <xf numFmtId="0" fontId="5" fillId="6" borderId="1" xfId="0" applyNumberFormat="1" applyFont="1" applyFill="1" applyBorder="1" applyAlignment="1">
      <alignment horizontal="center" vertical="center" wrapText="1"/>
    </xf>
    <xf numFmtId="0" fontId="5" fillId="6" borderId="1" xfId="0" applyFont="1" applyFill="1" applyBorder="1" applyAlignment="1">
      <alignment horizontal="center" vertical="top"/>
    </xf>
    <xf numFmtId="0" fontId="5" fillId="6" borderId="1" xfId="0" applyFont="1" applyFill="1" applyBorder="1" applyAlignment="1">
      <alignment vertical="top"/>
    </xf>
    <xf numFmtId="0" fontId="5" fillId="7" borderId="1" xfId="0" applyFont="1" applyFill="1" applyBorder="1" applyAlignment="1">
      <alignment horizontal="center" vertical="center" wrapText="1"/>
    </xf>
    <xf numFmtId="0" fontId="5" fillId="0" borderId="1" xfId="0" applyFont="1" applyFill="1" applyBorder="1" applyAlignment="1">
      <alignment horizontal="left" vertical="top"/>
    </xf>
    <xf numFmtId="4" fontId="4" fillId="0" borderId="1" xfId="0" applyNumberFormat="1" applyFont="1" applyFill="1" applyBorder="1" applyAlignment="1">
      <alignment horizontal="center" vertical="top" wrapText="1"/>
    </xf>
    <xf numFmtId="164" fontId="4" fillId="0" borderId="1" xfId="1" applyFont="1" applyFill="1" applyBorder="1" applyAlignment="1">
      <alignment horizontal="right" vertical="top"/>
    </xf>
    <xf numFmtId="0" fontId="5" fillId="0" borderId="1" xfId="0" applyFont="1" applyBorder="1" applyAlignment="1">
      <alignment vertical="top"/>
    </xf>
    <xf numFmtId="4" fontId="5" fillId="0" borderId="6" xfId="0" applyNumberFormat="1" applyFont="1" applyFill="1" applyBorder="1" applyAlignment="1">
      <alignment horizontal="right" vertical="top" wrapText="1"/>
    </xf>
    <xf numFmtId="0" fontId="4" fillId="0" borderId="1" xfId="0" applyFont="1" applyFill="1" applyBorder="1" applyAlignment="1">
      <alignment vertical="top"/>
    </xf>
    <xf numFmtId="0" fontId="4" fillId="0" borderId="1" xfId="0" applyFont="1" applyFill="1" applyBorder="1" applyAlignment="1">
      <alignment horizontal="left" vertical="top"/>
    </xf>
    <xf numFmtId="0" fontId="4" fillId="0" borderId="1" xfId="0" applyFont="1" applyFill="1" applyBorder="1" applyAlignment="1">
      <alignment horizontal="center" vertical="top"/>
    </xf>
    <xf numFmtId="0" fontId="5" fillId="4" borderId="1" xfId="0" applyFont="1" applyFill="1" applyBorder="1"/>
    <xf numFmtId="164" fontId="4" fillId="8" borderId="1" xfId="1" applyFont="1" applyFill="1" applyBorder="1" applyAlignment="1">
      <alignment horizontal="right" vertical="top" wrapText="1"/>
    </xf>
    <xf numFmtId="0" fontId="5" fillId="5" borderId="1" xfId="0" applyFont="1" applyFill="1" applyBorder="1" applyAlignment="1">
      <alignment horizontal="left" vertical="top"/>
    </xf>
    <xf numFmtId="0" fontId="5" fillId="5" borderId="1" xfId="0" applyFont="1" applyFill="1" applyBorder="1" applyAlignment="1">
      <alignment horizontal="center" vertical="top" wrapText="1"/>
    </xf>
    <xf numFmtId="43" fontId="5" fillId="4" borderId="2" xfId="2" applyFont="1" applyFill="1" applyBorder="1" applyAlignment="1">
      <alignment horizontal="right" vertical="top" wrapText="1"/>
    </xf>
    <xf numFmtId="0" fontId="5" fillId="4" borderId="3" xfId="0" applyFont="1" applyFill="1" applyBorder="1" applyAlignment="1">
      <alignment vertical="top" wrapText="1"/>
    </xf>
    <xf numFmtId="0" fontId="5" fillId="4" borderId="3" xfId="0" applyFont="1" applyFill="1" applyBorder="1" applyAlignment="1">
      <alignment horizontal="center" vertical="top" wrapText="1"/>
    </xf>
    <xf numFmtId="0" fontId="5" fillId="4" borderId="3" xfId="0" applyFont="1" applyFill="1" applyBorder="1" applyAlignment="1">
      <alignment horizontal="left" vertical="top"/>
    </xf>
    <xf numFmtId="3" fontId="5" fillId="0" borderId="6" xfId="0" applyNumberFormat="1" applyFont="1" applyFill="1" applyBorder="1" applyAlignment="1">
      <alignment horizontal="right" vertical="top" wrapText="1"/>
    </xf>
    <xf numFmtId="0" fontId="5" fillId="0" borderId="1" xfId="0" applyFont="1" applyFill="1" applyBorder="1"/>
    <xf numFmtId="0" fontId="5" fillId="6" borderId="1" xfId="0" applyFont="1" applyFill="1" applyBorder="1" applyAlignment="1">
      <alignment horizontal="center" vertical="top" wrapText="1"/>
    </xf>
    <xf numFmtId="49" fontId="5" fillId="6" borderId="1" xfId="0" applyNumberFormat="1" applyFont="1" applyFill="1" applyBorder="1" applyAlignment="1">
      <alignment vertical="top"/>
    </xf>
    <xf numFmtId="0" fontId="5" fillId="0" borderId="6" xfId="0" applyFont="1" applyFill="1" applyBorder="1" applyAlignment="1">
      <alignment horizontal="right" vertical="top" wrapText="1"/>
    </xf>
    <xf numFmtId="0" fontId="5" fillId="0" borderId="1" xfId="0" applyFont="1" applyFill="1" applyBorder="1" applyAlignment="1">
      <alignment vertical="center"/>
    </xf>
    <xf numFmtId="43" fontId="5" fillId="0" borderId="6" xfId="0" applyNumberFormat="1" applyFont="1" applyFill="1" applyBorder="1" applyAlignment="1">
      <alignment horizontal="right" vertical="top" wrapText="1"/>
    </xf>
    <xf numFmtId="0" fontId="5" fillId="5" borderId="6" xfId="0" applyFont="1" applyFill="1" applyBorder="1" applyAlignment="1">
      <alignment horizontal="right" vertical="top" wrapText="1"/>
    </xf>
    <xf numFmtId="0" fontId="5" fillId="5" borderId="1" xfId="0" applyFont="1" applyFill="1" applyBorder="1" applyAlignment="1">
      <alignment horizontal="left" vertical="top" wrapText="1"/>
    </xf>
    <xf numFmtId="0" fontId="5" fillId="4" borderId="1" xfId="0" applyFont="1" applyFill="1" applyBorder="1" applyAlignment="1">
      <alignment horizontal="center" vertical="top"/>
    </xf>
    <xf numFmtId="0" fontId="5" fillId="0" borderId="1" xfId="0" applyFont="1" applyBorder="1" applyAlignment="1">
      <alignment horizontal="left" vertical="center" wrapText="1"/>
    </xf>
    <xf numFmtId="0" fontId="5" fillId="0" borderId="1" xfId="0" applyFont="1" applyBorder="1" applyAlignment="1">
      <alignment horizontal="left" vertical="top"/>
    </xf>
    <xf numFmtId="43" fontId="4" fillId="0" borderId="6" xfId="2" applyFont="1" applyBorder="1" applyAlignment="1">
      <alignment horizontal="right" vertical="top"/>
    </xf>
    <xf numFmtId="0" fontId="4" fillId="0" borderId="1" xfId="0" applyFont="1" applyFill="1" applyBorder="1" applyAlignment="1" applyProtection="1">
      <alignment horizontal="left" vertical="top" wrapText="1"/>
      <protection locked="0"/>
    </xf>
    <xf numFmtId="0" fontId="4" fillId="0" borderId="1" xfId="0" applyFont="1" applyFill="1" applyBorder="1" applyAlignment="1" applyProtection="1">
      <alignment horizontal="center" vertical="top" wrapText="1"/>
      <protection locked="0"/>
    </xf>
    <xf numFmtId="43" fontId="4" fillId="0" borderId="1" xfId="2" applyFont="1" applyFill="1" applyBorder="1" applyAlignment="1" applyProtection="1">
      <alignment horizontal="center" vertical="top" wrapText="1"/>
      <protection locked="0"/>
    </xf>
    <xf numFmtId="164" fontId="4" fillId="0" borderId="1" xfId="1" applyFont="1" applyFill="1" applyBorder="1" applyAlignment="1" applyProtection="1">
      <alignment horizontal="right" vertical="top" wrapText="1"/>
      <protection locked="0"/>
    </xf>
    <xf numFmtId="43" fontId="5" fillId="0" borderId="6" xfId="2" applyFont="1" applyBorder="1" applyAlignment="1" applyProtection="1">
      <alignment horizontal="right" vertical="top" wrapText="1"/>
      <protection locked="0"/>
    </xf>
    <xf numFmtId="0" fontId="5" fillId="0" borderId="1" xfId="0" applyFont="1" applyBorder="1" applyAlignment="1" applyProtection="1">
      <alignment horizontal="left" vertical="center" wrapText="1"/>
      <protection locked="0"/>
    </xf>
    <xf numFmtId="0" fontId="5" fillId="0" borderId="1" xfId="0" applyFont="1" applyBorder="1" applyAlignment="1" applyProtection="1">
      <alignment horizontal="center" vertical="top" wrapText="1"/>
      <protection locked="0"/>
    </xf>
    <xf numFmtId="0" fontId="5" fillId="0" borderId="1" xfId="0" applyFont="1" applyBorder="1" applyAlignment="1" applyProtection="1">
      <alignment horizontal="left" vertical="top"/>
      <protection locked="0"/>
    </xf>
    <xf numFmtId="43" fontId="5" fillId="0" borderId="6" xfId="2" applyNumberFormat="1" applyFont="1" applyFill="1" applyBorder="1" applyAlignment="1">
      <alignment horizontal="right" vertical="top" wrapText="1"/>
    </xf>
    <xf numFmtId="0" fontId="5" fillId="0" borderId="1" xfId="0" applyFont="1" applyBorder="1"/>
    <xf numFmtId="43" fontId="5" fillId="0" borderId="1" xfId="2" applyFont="1" applyBorder="1" applyAlignment="1">
      <alignment horizontal="center" vertical="top" wrapText="1"/>
    </xf>
    <xf numFmtId="43" fontId="5" fillId="0" borderId="6" xfId="2" applyFont="1" applyFill="1" applyBorder="1" applyAlignment="1" applyProtection="1">
      <alignment horizontal="right" vertical="top" wrapText="1"/>
      <protection locked="0"/>
    </xf>
    <xf numFmtId="0" fontId="5"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vertical="top"/>
      <protection locked="0"/>
    </xf>
    <xf numFmtId="49" fontId="4" fillId="0" borderId="1" xfId="0" applyNumberFormat="1" applyFont="1" applyFill="1" applyBorder="1" applyAlignment="1">
      <alignment vertical="top"/>
    </xf>
    <xf numFmtId="43" fontId="4" fillId="0" borderId="0" xfId="2" applyFont="1" applyFill="1" applyBorder="1" applyAlignment="1">
      <alignment horizontal="right" vertical="top" wrapText="1"/>
    </xf>
    <xf numFmtId="0" fontId="4" fillId="0" borderId="5" xfId="0" applyFont="1" applyFill="1" applyBorder="1" applyAlignment="1">
      <alignment vertical="top" wrapText="1"/>
    </xf>
    <xf numFmtId="0" fontId="4" fillId="0" borderId="5" xfId="0" applyFont="1" applyFill="1" applyBorder="1" applyAlignment="1">
      <alignment horizontal="center" vertical="top" wrapText="1"/>
    </xf>
    <xf numFmtId="49" fontId="4" fillId="0" borderId="5" xfId="0" applyNumberFormat="1" applyFont="1" applyFill="1" applyBorder="1" applyAlignment="1">
      <alignment vertical="top"/>
    </xf>
    <xf numFmtId="0" fontId="4" fillId="0" borderId="1" xfId="0" applyFont="1" applyFill="1" applyBorder="1" applyAlignment="1">
      <alignment vertical="top" wrapText="1"/>
    </xf>
    <xf numFmtId="0" fontId="5" fillId="0" borderId="8" xfId="0" applyFont="1" applyFill="1" applyBorder="1" applyAlignment="1">
      <alignment horizontal="center" vertical="top" wrapText="1"/>
    </xf>
    <xf numFmtId="49" fontId="4" fillId="0" borderId="8" xfId="0" applyNumberFormat="1" applyFont="1" applyFill="1" applyBorder="1" applyAlignment="1">
      <alignment vertical="top"/>
    </xf>
    <xf numFmtId="3" fontId="5" fillId="6" borderId="6" xfId="0" applyNumberFormat="1" applyFont="1" applyFill="1" applyBorder="1" applyAlignment="1">
      <alignment horizontal="right" vertical="top" wrapText="1"/>
    </xf>
    <xf numFmtId="3" fontId="5" fillId="0" borderId="2" xfId="0" applyNumberFormat="1" applyFont="1" applyFill="1" applyBorder="1" applyAlignment="1">
      <alignment horizontal="right" vertical="top" wrapText="1"/>
    </xf>
    <xf numFmtId="0" fontId="5" fillId="0" borderId="3" xfId="0" applyFont="1" applyFill="1" applyBorder="1" applyAlignment="1">
      <alignment horizontal="left" vertical="center" wrapText="1"/>
    </xf>
    <xf numFmtId="0" fontId="5" fillId="0" borderId="3" xfId="0" applyFont="1" applyFill="1" applyBorder="1" applyAlignment="1">
      <alignment horizontal="center" vertical="top" wrapText="1"/>
    </xf>
    <xf numFmtId="0" fontId="5" fillId="0" borderId="3" xfId="0" applyFont="1" applyFill="1" applyBorder="1" applyAlignment="1">
      <alignment horizontal="center" vertical="top"/>
    </xf>
    <xf numFmtId="49" fontId="4" fillId="0" borderId="3" xfId="0" applyNumberFormat="1" applyFont="1" applyFill="1" applyBorder="1" applyAlignment="1">
      <alignment vertical="top"/>
    </xf>
    <xf numFmtId="43" fontId="5" fillId="0" borderId="1" xfId="2" applyFont="1" applyFill="1" applyBorder="1" applyAlignment="1">
      <alignment horizontal="center" vertical="center" wrapText="1"/>
    </xf>
    <xf numFmtId="43" fontId="5" fillId="0" borderId="1" xfId="2" applyFont="1" applyBorder="1" applyAlignment="1">
      <alignment horizontal="center" vertical="center"/>
    </xf>
    <xf numFmtId="43" fontId="4" fillId="0" borderId="1" xfId="2" quotePrefix="1" applyFont="1" applyFill="1" applyBorder="1" applyAlignment="1">
      <alignment horizontal="center" vertical="top" wrapText="1"/>
    </xf>
    <xf numFmtId="164" fontId="4" fillId="0" borderId="1" xfId="1" quotePrefix="1" applyFont="1" applyFill="1" applyBorder="1" applyAlignment="1">
      <alignment horizontal="right" vertical="top" wrapText="1"/>
    </xf>
    <xf numFmtId="43" fontId="5" fillId="6" borderId="6" xfId="2" quotePrefix="1" applyFont="1" applyFill="1" applyBorder="1" applyAlignment="1">
      <alignment horizontal="right" vertical="top" wrapText="1"/>
    </xf>
    <xf numFmtId="0" fontId="5" fillId="6" borderId="1" xfId="0" applyFont="1" applyFill="1" applyBorder="1" applyAlignment="1">
      <alignment horizontal="center" vertical="center" wrapText="1"/>
    </xf>
    <xf numFmtId="43" fontId="5" fillId="0" borderId="6" xfId="2" quotePrefix="1" applyFont="1" applyBorder="1" applyAlignment="1">
      <alignment horizontal="right" vertical="top" wrapText="1"/>
    </xf>
    <xf numFmtId="0" fontId="5" fillId="5" borderId="1" xfId="0" applyFont="1" applyFill="1" applyBorder="1" applyAlignment="1">
      <alignment horizontal="left" vertical="center" wrapText="1"/>
    </xf>
    <xf numFmtId="0" fontId="5" fillId="5" borderId="1" xfId="0" applyNumberFormat="1" applyFont="1" applyFill="1" applyBorder="1" applyAlignment="1">
      <alignment horizontal="center" vertical="center" wrapText="1"/>
    </xf>
    <xf numFmtId="0" fontId="4" fillId="5" borderId="1" xfId="0" applyFont="1" applyFill="1" applyBorder="1" applyAlignment="1">
      <alignment vertical="top"/>
    </xf>
    <xf numFmtId="164" fontId="3" fillId="0" borderId="1" xfId="1" applyFont="1" applyBorder="1" applyAlignment="1">
      <alignment horizontal="right" vertical="top"/>
    </xf>
    <xf numFmtId="0" fontId="5" fillId="0" borderId="0" xfId="0" applyFont="1" applyAlignment="1">
      <alignment vertical="top"/>
    </xf>
    <xf numFmtId="0" fontId="4" fillId="0" borderId="0" xfId="0" applyFont="1" applyAlignment="1">
      <alignment horizontal="center" vertical="top"/>
    </xf>
    <xf numFmtId="164" fontId="5" fillId="0" borderId="0" xfId="1" applyFont="1" applyAlignment="1">
      <alignment horizontal="right" vertical="top"/>
    </xf>
    <xf numFmtId="0" fontId="5" fillId="0" borderId="0" xfId="0" applyFont="1"/>
    <xf numFmtId="0" fontId="5" fillId="0" borderId="0" xfId="0" applyFont="1" applyAlignment="1">
      <alignment horizontal="left" vertical="top"/>
    </xf>
    <xf numFmtId="0" fontId="5" fillId="0" borderId="0" xfId="0" applyFont="1" applyAlignment="1">
      <alignment vertical="top" wrapText="1"/>
    </xf>
    <xf numFmtId="0" fontId="2" fillId="2" borderId="1" xfId="0" applyFont="1" applyFill="1" applyBorder="1" applyAlignment="1">
      <alignment horizontal="center" vertical="center" wrapText="1"/>
    </xf>
    <xf numFmtId="43" fontId="2" fillId="2" borderId="1" xfId="2" applyFont="1" applyFill="1" applyBorder="1" applyAlignment="1">
      <alignment horizontal="center" vertical="center" wrapText="1"/>
    </xf>
    <xf numFmtId="164" fontId="2" fillId="2" borderId="1" xfId="1" applyFont="1" applyFill="1" applyBorder="1" applyAlignment="1">
      <alignment horizontal="center" vertical="center" wrapText="1"/>
    </xf>
    <xf numFmtId="0" fontId="3" fillId="0" borderId="1" xfId="0" applyFont="1" applyBorder="1" applyAlignment="1">
      <alignment horizontal="right"/>
    </xf>
    <xf numFmtId="0" fontId="7" fillId="0" borderId="0" xfId="0" applyFont="1" applyAlignment="1">
      <alignment horizontal="left" vertical="top" wrapText="1"/>
    </xf>
    <xf numFmtId="0" fontId="8" fillId="0" borderId="0" xfId="0" applyFont="1" applyAlignment="1">
      <alignment horizontal="left" vertical="top" wrapText="1"/>
    </xf>
  </cellXfs>
  <cellStyles count="4">
    <cellStyle name="Comma" xfId="1" builtinId="3"/>
    <cellStyle name="Comma 2" xfId="2"/>
    <cellStyle name="Normal" xfId="0" builtinId="0"/>
    <cellStyle name="Normal 2 2" xfId="3"/>
  </cellStyles>
  <dxfs count="47">
    <dxf>
      <font>
        <b val="0"/>
        <i val="0"/>
        <strike val="0"/>
        <condense val="0"/>
        <extend val="0"/>
        <outline val="0"/>
        <shadow val="0"/>
        <u val="none"/>
        <vertAlign val="baseline"/>
        <sz val="12"/>
        <color theme="1"/>
        <name val="Arial"/>
        <scheme val="none"/>
      </font>
      <alignment horizontal="general" vertical="top" textRotation="0" wrapText="0" indent="0" justifyLastLine="0" shrinkToFit="0" readingOrder="0"/>
    </dxf>
    <dxf>
      <font>
        <b/>
        <i val="0"/>
        <strike val="0"/>
        <condense val="0"/>
        <extend val="0"/>
        <outline val="0"/>
        <shadow val="0"/>
        <u val="none"/>
        <vertAlign val="baseline"/>
        <sz val="10"/>
        <color theme="1"/>
        <name val="Times New Roman"/>
        <scheme val="none"/>
      </font>
      <alignment horizontal="center" vertical="center" textRotation="0" wrapText="0"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alignment horizontal="general" vertical="top" textRotation="0" wrapText="0" indent="0" justifyLastLine="0" shrinkToFit="0" readingOrder="0"/>
    </dxf>
    <dxf>
      <font>
        <b/>
        <i val="0"/>
        <strike val="0"/>
        <condense val="0"/>
        <extend val="0"/>
        <outline val="0"/>
        <shadow val="0"/>
        <u val="none"/>
        <vertAlign val="baseline"/>
        <sz val="10"/>
        <color theme="1"/>
        <name val="Times New Roman"/>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12"/>
        <color theme="1"/>
        <name val="Arial"/>
        <scheme val="none"/>
      </font>
      <alignment horizontal="general" vertical="top" textRotation="0" wrapText="0" indent="0" justifyLastLine="0" shrinkToFit="0" readingOrder="0"/>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right style="thin">
          <color auto="1"/>
        </right>
        <top/>
        <bottom style="thin">
          <color auto="1"/>
        </bottom>
      </border>
    </dxf>
    <dxf>
      <font>
        <b val="0"/>
        <i val="0"/>
        <strike val="0"/>
        <condense val="0"/>
        <extend val="0"/>
        <outline val="0"/>
        <shadow val="0"/>
        <u val="none"/>
        <vertAlign val="baseline"/>
        <sz val="12"/>
        <color theme="1"/>
        <name val="Arial"/>
        <scheme val="none"/>
      </font>
      <alignment horizontal="general" vertical="top" textRotation="0" wrapText="0" indent="0" justifyLastLine="0" shrinkToFit="0" readingOrder="0"/>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theme="1"/>
        <name val="Arial"/>
        <scheme val="none"/>
      </font>
      <alignment horizontal="general" vertical="top" textRotation="0" wrapText="0" indent="0" justifyLastLine="0" shrinkToFit="0" readingOrder="0"/>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theme="1"/>
        <name val="Arial"/>
        <scheme val="none"/>
      </font>
      <alignment horizontal="right" vertical="top" textRotation="0" wrapText="0" indent="0" justifyLastLine="0" shrinkToFit="0" readingOrder="0"/>
      <border outline="0">
        <left style="thin">
          <color indexed="64"/>
        </left>
      </border>
    </dxf>
    <dxf>
      <font>
        <b/>
        <i val="0"/>
        <strike val="0"/>
        <condense val="0"/>
        <extend val="0"/>
        <outline val="0"/>
        <shadow val="0"/>
        <u val="none"/>
        <vertAlign val="baseline"/>
        <sz val="10"/>
        <color theme="1"/>
        <name val="Times New Roman"/>
        <scheme val="none"/>
      </font>
      <numFmt numFmtId="35" formatCode="_-* #,##0.00_-;\-* #,##0.00_-;_-* &quot;-&quot;??_-;_-@_-"/>
      <alignment horizontal="center" vertical="center" textRotation="0" wrapText="1" indent="0" justifyLastLine="0" shrinkToFit="0" readingOrder="0"/>
      <border diagonalUp="0" diagonalDown="0" outline="0">
        <left/>
        <right style="thin">
          <color auto="1"/>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numFmt numFmtId="30" formatCode="@"/>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center"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i val="0"/>
        <strike val="0"/>
        <condense val="0"/>
        <extend val="0"/>
        <outline val="0"/>
        <shadow val="0"/>
        <u val="none"/>
        <vertAlign val="baseline"/>
        <sz val="10"/>
        <color auto="1"/>
        <name val="Times New Roman"/>
        <scheme val="none"/>
      </font>
      <alignment horizontal="center" vertical="center" textRotation="0" wrapText="1" indent="0" justifyLastLine="0" shrinkToFit="0" readingOrder="0"/>
      <border diagonalUp="0" diagonalDown="0" outline="0">
        <left style="thin">
          <color auto="1"/>
        </left>
        <right/>
        <top/>
        <bottom style="thin">
          <color auto="1"/>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strike val="0"/>
        <outline val="0"/>
        <shadow val="0"/>
        <u val="none"/>
        <vertAlign val="baseline"/>
        <sz val="12"/>
        <color auto="1"/>
        <name val="Arial"/>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strike val="0"/>
        <outline val="0"/>
        <shadow val="0"/>
        <u val="none"/>
        <vertAlign val="baseline"/>
        <sz val="12"/>
        <color auto="1"/>
        <name val="Arial"/>
        <scheme val="none"/>
      </font>
      <fill>
        <patternFill patternType="none">
          <fgColor indexed="64"/>
          <bgColor auto="1"/>
        </patternFill>
      </fill>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alignment horizontal="center" vertical="center" textRotation="0" wrapText="1" indent="0" justifyLastLine="0" shrinkToFit="0" readingOrder="0"/>
      <border diagonalUp="0" diagonalDown="0" outline="0">
        <left style="thin">
          <color indexed="64"/>
        </left>
        <right style="thin">
          <color indexed="64"/>
        </right>
        <top/>
        <bottom style="thin">
          <color indexed="64"/>
        </bottom>
      </border>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Times New Roman"/>
        <scheme val="none"/>
      </font>
      <fill>
        <patternFill patternType="none">
          <fgColor indexed="64"/>
          <bgColor indexed="65"/>
        </patternFill>
      </fill>
      <alignment horizontal="center" vertical="top" textRotation="0" wrapText="1" indent="0" justifyLastLine="0" shrinkToFit="0" readingOrder="0"/>
      <border diagonalUp="0" diagonalDown="0" outline="0">
        <left style="thin">
          <color indexed="64"/>
        </left>
        <right style="thin">
          <color indexed="64"/>
        </right>
        <top/>
        <bottom style="thin">
          <color indexed="64"/>
        </bottom>
      </border>
    </dxf>
    <dxf>
      <border outline="0">
        <top style="thin">
          <color rgb="FF000000"/>
        </top>
      </border>
    </dxf>
    <dxf>
      <font>
        <b val="0"/>
        <i val="0"/>
        <strike val="0"/>
        <condense val="0"/>
        <extend val="0"/>
        <outline val="0"/>
        <shadow val="0"/>
        <u val="none"/>
        <vertAlign val="baseline"/>
        <sz val="12"/>
        <color rgb="FF000000"/>
        <name val="Arial"/>
        <scheme val="none"/>
      </font>
      <alignment horizontal="right" vertical="top" textRotation="0" wrapText="0" indent="0" justifyLastLine="0" shrinkToFit="0" readingOrder="0"/>
    </dxf>
    <dxf>
      <font>
        <b val="0"/>
        <i val="0"/>
        <strike val="0"/>
        <condense val="0"/>
        <extend val="0"/>
        <outline val="0"/>
        <shadow val="0"/>
        <u val="none"/>
        <vertAlign val="baseline"/>
        <sz val="12"/>
        <color theme="1"/>
        <name val="Arial"/>
        <scheme val="none"/>
      </font>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ables/table1.xml><?xml version="1.0" encoding="utf-8"?>
<table xmlns="http://schemas.openxmlformats.org/spreadsheetml/2006/main" id="1" name="Table163" displayName="Table163" ref="A3:V186" headerRowCount="0" totalsRowShown="0" headerRowDxfId="46" dataDxfId="45" tableBorderDxfId="44" headerRowCellStyle="Comma">
  <tableColumns count="22">
    <tableColumn id="3" name="Project Title" headerRowDxfId="43" dataDxfId="42"/>
    <tableColumn id="1" name="Implementing Agency" headerRowDxfId="41" dataDxfId="40"/>
    <tableColumn id="2" name="Main Chapter Outcome" headerRowDxfId="39" dataDxfId="38"/>
    <tableColumn id="24" name="Subsector Outcome" headerRowDxfId="37" dataDxfId="36"/>
    <tableColumn id="6" name="Expected Output" headerRowDxfId="35" dataDxfId="34"/>
    <tableColumn id="10" name="Spatial Coverage" headerRowDxfId="33" dataDxfId="32"/>
    <tableColumn id="28" name="Region" headerRowDxfId="31" dataDxfId="30"/>
    <tableColumn id="22" name="Fund Source" headerRowDxfId="29" dataDxfId="28"/>
    <tableColumn id="8" name="Column1" headerRowDxfId="27" dataDxfId="26" dataCellStyle="Comma 2"/>
    <tableColumn id="14" name="2017" headerRowDxfId="25" dataDxfId="24" dataCellStyle="Comma"/>
    <tableColumn id="15" name="2018" headerRowDxfId="23" dataDxfId="22" dataCellStyle="Comma"/>
    <tableColumn id="16" name="2019" headerRowDxfId="21" dataDxfId="20" dataCellStyle="Comma"/>
    <tableColumn id="17" name="2020" headerRowDxfId="19" dataDxfId="18" dataCellStyle="Comma"/>
    <tableColumn id="18" name="2021" headerRowDxfId="17" dataDxfId="16" dataCellStyle="Comma"/>
    <tableColumn id="19" name="2022" headerRowDxfId="15" dataDxfId="14" dataCellStyle="Comma"/>
    <tableColumn id="20" name="2017-2022" headerRowDxfId="13" dataDxfId="12" dataCellStyle="Comma">
      <calculatedColumnFormula>SUM(Table163[[#This Row],[2017]:[2022]])</calculatedColumnFormula>
    </tableColumn>
    <tableColumn id="21" name="TOTAL" headerRowDxfId="11" dataDxfId="10"/>
    <tableColumn id="23" name="Comments" headerRowDxfId="9" dataDxfId="8"/>
    <tableColumn id="11" name="Implementation Period (Start)" headerRowDxfId="7" dataDxfId="6"/>
    <tableColumn id="12" name="Implementation Period (End)" headerRowDxfId="5" dataDxfId="4"/>
    <tableColumn id="4" name="Project Categorization" headerRowDxfId="3" dataDxfId="2"/>
    <tableColumn id="5" name="Project Description" headerRowDxfId="1" dataDxfId="0"/>
  </tableColumns>
  <tableStyleInfo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V189"/>
  <sheetViews>
    <sheetView showGridLines="0" tabSelected="1" showRuler="0" view="pageLayout" zoomScale="55" zoomScaleNormal="55" zoomScaleSheetLayoutView="70" zoomScalePageLayoutView="55" workbookViewId="0">
      <selection activeCell="H4" sqref="H4"/>
    </sheetView>
  </sheetViews>
  <sheetFormatPr defaultRowHeight="15.75" x14ac:dyDescent="0.25"/>
  <cols>
    <col min="1" max="1" width="30.7109375" style="137" customWidth="1"/>
    <col min="2" max="2" width="20.7109375" style="137" customWidth="1"/>
    <col min="3" max="3" width="30.7109375" style="141" customWidth="1"/>
    <col min="4" max="4" width="30.7109375" style="140" customWidth="1"/>
    <col min="5" max="5" width="40.7109375" style="140" customWidth="1"/>
    <col min="6" max="6" width="14.7109375" style="137" customWidth="1"/>
    <col min="7" max="7" width="14.7109375" style="142" customWidth="1"/>
    <col min="8" max="8" width="20.7109375" style="137" customWidth="1"/>
    <col min="9" max="9" width="20.7109375" style="138" customWidth="1"/>
    <col min="10" max="15" width="20.7109375" style="139" customWidth="1"/>
    <col min="16" max="16" width="30.7109375" style="139" customWidth="1"/>
    <col min="17" max="17" width="22" style="140" hidden="1" customWidth="1"/>
    <col min="18" max="18" width="0" style="140" hidden="1" customWidth="1"/>
    <col min="19" max="20" width="16.5703125" style="140" hidden="1" customWidth="1"/>
    <col min="21" max="21" width="26.28515625" style="140" hidden="1" customWidth="1"/>
    <col min="22" max="22" width="44.42578125" style="140" hidden="1" customWidth="1"/>
    <col min="23" max="71" width="0" hidden="1" customWidth="1"/>
  </cols>
  <sheetData>
    <row r="1" spans="1:22" ht="31.5" customHeight="1" x14ac:dyDescent="0.25">
      <c r="A1" s="143" t="s">
        <v>0</v>
      </c>
      <c r="B1" s="143" t="s">
        <v>1</v>
      </c>
      <c r="C1" s="143" t="s">
        <v>2</v>
      </c>
      <c r="D1" s="143" t="s">
        <v>3</v>
      </c>
      <c r="E1" s="143" t="s">
        <v>4</v>
      </c>
      <c r="F1" s="143" t="s">
        <v>5</v>
      </c>
      <c r="G1" s="143" t="s">
        <v>6</v>
      </c>
      <c r="H1" s="144" t="s">
        <v>7</v>
      </c>
      <c r="I1" s="143" t="s">
        <v>8</v>
      </c>
      <c r="J1" s="145" t="s">
        <v>9</v>
      </c>
      <c r="K1" s="145"/>
      <c r="L1" s="145"/>
      <c r="M1" s="145"/>
      <c r="N1" s="145"/>
      <c r="O1" s="145"/>
      <c r="P1" s="145"/>
      <c r="Q1" s="1"/>
      <c r="R1" s="1"/>
      <c r="S1" s="1"/>
      <c r="T1" s="1"/>
      <c r="U1" s="1"/>
      <c r="V1" s="1"/>
    </row>
    <row r="2" spans="1:22" ht="22.5" customHeight="1" x14ac:dyDescent="0.25">
      <c r="A2" s="143"/>
      <c r="B2" s="143"/>
      <c r="C2" s="143"/>
      <c r="D2" s="143"/>
      <c r="E2" s="143"/>
      <c r="F2" s="143"/>
      <c r="G2" s="143"/>
      <c r="H2" s="144"/>
      <c r="I2" s="143"/>
      <c r="J2" s="2" t="s">
        <v>10</v>
      </c>
      <c r="K2" s="2" t="s">
        <v>11</v>
      </c>
      <c r="L2" s="2" t="s">
        <v>12</v>
      </c>
      <c r="M2" s="2" t="s">
        <v>13</v>
      </c>
      <c r="N2" s="2" t="s">
        <v>14</v>
      </c>
      <c r="O2" s="2" t="s">
        <v>15</v>
      </c>
      <c r="P2" s="2" t="s">
        <v>16</v>
      </c>
      <c r="Q2" s="3" t="s">
        <v>17</v>
      </c>
      <c r="R2" s="4" t="s">
        <v>18</v>
      </c>
      <c r="S2" s="5" t="s">
        <v>19</v>
      </c>
      <c r="T2" s="6" t="s">
        <v>20</v>
      </c>
      <c r="U2" s="7" t="s">
        <v>21</v>
      </c>
      <c r="V2" s="8" t="s">
        <v>22</v>
      </c>
    </row>
    <row r="3" spans="1:22" ht="105" x14ac:dyDescent="0.25">
      <c r="A3" s="9" t="s">
        <v>23</v>
      </c>
      <c r="B3" s="10" t="s">
        <v>24</v>
      </c>
      <c r="C3" s="9" t="s">
        <v>25</v>
      </c>
      <c r="D3" s="9" t="s">
        <v>26</v>
      </c>
      <c r="E3" s="11" t="s">
        <v>27</v>
      </c>
      <c r="F3" s="10" t="s">
        <v>28</v>
      </c>
      <c r="G3" s="10" t="s">
        <v>29</v>
      </c>
      <c r="H3" s="12" t="s">
        <v>30</v>
      </c>
      <c r="I3" s="13" t="s">
        <v>31</v>
      </c>
      <c r="J3" s="14">
        <v>3167125</v>
      </c>
      <c r="K3" s="14">
        <v>3167125</v>
      </c>
      <c r="L3" s="14">
        <v>3167125</v>
      </c>
      <c r="M3" s="14" t="s">
        <v>32</v>
      </c>
      <c r="N3" s="14" t="s">
        <v>32</v>
      </c>
      <c r="O3" s="14" t="s">
        <v>32</v>
      </c>
      <c r="P3" s="14">
        <f>SUM(Table163[[#This Row],[2017]:[2022]])</f>
        <v>9501375</v>
      </c>
      <c r="Q3" s="15">
        <v>12668500</v>
      </c>
      <c r="R3" s="16"/>
      <c r="S3" s="17">
        <v>2016</v>
      </c>
      <c r="T3" s="17">
        <v>2019</v>
      </c>
      <c r="U3" s="18" t="s">
        <v>33</v>
      </c>
      <c r="V3" s="19" t="s">
        <v>34</v>
      </c>
    </row>
    <row r="4" spans="1:22" ht="120" x14ac:dyDescent="0.25">
      <c r="A4" s="9" t="s">
        <v>35</v>
      </c>
      <c r="B4" s="10" t="s">
        <v>24</v>
      </c>
      <c r="C4" s="9" t="s">
        <v>25</v>
      </c>
      <c r="D4" s="9" t="s">
        <v>26</v>
      </c>
      <c r="E4" s="11" t="s">
        <v>36</v>
      </c>
      <c r="F4" s="10" t="s">
        <v>28</v>
      </c>
      <c r="G4" s="10" t="s">
        <v>37</v>
      </c>
      <c r="H4" s="12" t="s">
        <v>30</v>
      </c>
      <c r="I4" s="13" t="s">
        <v>38</v>
      </c>
      <c r="J4" s="14">
        <v>666667</v>
      </c>
      <c r="K4" s="14">
        <v>666667</v>
      </c>
      <c r="L4" s="14">
        <v>666667</v>
      </c>
      <c r="M4" s="14">
        <v>666667</v>
      </c>
      <c r="N4" s="14">
        <v>666667</v>
      </c>
      <c r="O4" s="14">
        <v>666667</v>
      </c>
      <c r="P4" s="14">
        <f>SUM(Table163[[#This Row],[2017]:[2022]])</f>
        <v>4000002</v>
      </c>
      <c r="Q4" s="15">
        <v>4000000</v>
      </c>
      <c r="R4" s="16"/>
      <c r="S4" s="17">
        <v>2017</v>
      </c>
      <c r="T4" s="17">
        <v>2022</v>
      </c>
      <c r="U4" s="18" t="s">
        <v>33</v>
      </c>
      <c r="V4" s="19" t="s">
        <v>39</v>
      </c>
    </row>
    <row r="5" spans="1:22" ht="105" x14ac:dyDescent="0.25">
      <c r="A5" s="9" t="s">
        <v>40</v>
      </c>
      <c r="B5" s="10" t="s">
        <v>24</v>
      </c>
      <c r="C5" s="9" t="s">
        <v>25</v>
      </c>
      <c r="D5" s="9" t="s">
        <v>26</v>
      </c>
      <c r="E5" s="11" t="s">
        <v>41</v>
      </c>
      <c r="F5" s="10" t="s">
        <v>42</v>
      </c>
      <c r="G5" s="10" t="s">
        <v>42</v>
      </c>
      <c r="H5" s="12" t="s">
        <v>30</v>
      </c>
      <c r="I5" s="13">
        <v>2018</v>
      </c>
      <c r="J5" s="14" t="s">
        <v>32</v>
      </c>
      <c r="K5" s="14">
        <v>453906000</v>
      </c>
      <c r="L5" s="14"/>
      <c r="M5" s="14" t="s">
        <v>32</v>
      </c>
      <c r="N5" s="14" t="s">
        <v>32</v>
      </c>
      <c r="O5" s="14" t="s">
        <v>32</v>
      </c>
      <c r="P5" s="14">
        <f>SUM(Table163[[#This Row],[2017]:[2022]])</f>
        <v>453906000</v>
      </c>
      <c r="Q5" s="20">
        <v>453906000</v>
      </c>
      <c r="R5" s="21"/>
      <c r="S5" s="22">
        <v>2018</v>
      </c>
      <c r="T5" s="22">
        <v>2018</v>
      </c>
      <c r="U5" s="23" t="s">
        <v>43</v>
      </c>
      <c r="V5" s="19" t="s">
        <v>44</v>
      </c>
    </row>
    <row r="6" spans="1:22" ht="180" x14ac:dyDescent="0.25">
      <c r="A6" s="9" t="s">
        <v>45</v>
      </c>
      <c r="B6" s="10" t="s">
        <v>24</v>
      </c>
      <c r="C6" s="9" t="s">
        <v>25</v>
      </c>
      <c r="D6" s="9" t="s">
        <v>26</v>
      </c>
      <c r="E6" s="11" t="s">
        <v>46</v>
      </c>
      <c r="F6" s="10" t="s">
        <v>47</v>
      </c>
      <c r="G6" s="10" t="s">
        <v>48</v>
      </c>
      <c r="H6" s="12" t="s">
        <v>30</v>
      </c>
      <c r="I6" s="13" t="s">
        <v>49</v>
      </c>
      <c r="J6" s="14">
        <v>16600000</v>
      </c>
      <c r="K6" s="14">
        <v>4700000</v>
      </c>
      <c r="L6" s="14">
        <v>4700000</v>
      </c>
      <c r="M6" s="14" t="s">
        <v>32</v>
      </c>
      <c r="N6" s="14" t="s">
        <v>32</v>
      </c>
      <c r="O6" s="14" t="s">
        <v>32</v>
      </c>
      <c r="P6" s="14">
        <f>SUM(Table163[[#This Row],[2017]:[2022]])</f>
        <v>26000000</v>
      </c>
      <c r="Q6" s="15">
        <v>28000000</v>
      </c>
      <c r="R6" s="16"/>
      <c r="S6" s="24">
        <v>2018</v>
      </c>
      <c r="T6" s="24">
        <v>2020</v>
      </c>
      <c r="U6" s="18" t="s">
        <v>33</v>
      </c>
      <c r="V6" s="19" t="s">
        <v>50</v>
      </c>
    </row>
    <row r="7" spans="1:22" ht="165" x14ac:dyDescent="0.25">
      <c r="A7" s="9" t="s">
        <v>51</v>
      </c>
      <c r="B7" s="10" t="s">
        <v>24</v>
      </c>
      <c r="C7" s="9" t="s">
        <v>25</v>
      </c>
      <c r="D7" s="9" t="s">
        <v>26</v>
      </c>
      <c r="E7" s="11" t="s">
        <v>52</v>
      </c>
      <c r="F7" s="10" t="s">
        <v>42</v>
      </c>
      <c r="G7" s="10" t="s">
        <v>42</v>
      </c>
      <c r="H7" s="12" t="s">
        <v>30</v>
      </c>
      <c r="I7" s="13" t="s">
        <v>53</v>
      </c>
      <c r="J7" s="14">
        <v>93760000</v>
      </c>
      <c r="K7" s="14">
        <v>31100000</v>
      </c>
      <c r="L7" s="14">
        <v>9973606</v>
      </c>
      <c r="M7" s="14">
        <v>10827400</v>
      </c>
      <c r="N7" s="14">
        <v>51800000</v>
      </c>
      <c r="O7" s="14">
        <v>51800000</v>
      </c>
      <c r="P7" s="14">
        <f>SUM(Table163[[#This Row],[2017]:[2022]])</f>
        <v>249261006</v>
      </c>
      <c r="Q7" s="20">
        <f>235400606+21760000</f>
        <v>257160606</v>
      </c>
      <c r="R7" s="21"/>
      <c r="S7" s="22">
        <v>2011</v>
      </c>
      <c r="T7" s="22">
        <v>2028</v>
      </c>
      <c r="U7" s="18" t="s">
        <v>43</v>
      </c>
      <c r="V7" s="25" t="s">
        <v>54</v>
      </c>
    </row>
    <row r="8" spans="1:22" ht="105" x14ac:dyDescent="0.25">
      <c r="A8" s="9" t="s">
        <v>55</v>
      </c>
      <c r="B8" s="10" t="s">
        <v>24</v>
      </c>
      <c r="C8" s="9" t="s">
        <v>25</v>
      </c>
      <c r="D8" s="9" t="s">
        <v>26</v>
      </c>
      <c r="E8" s="9" t="s">
        <v>56</v>
      </c>
      <c r="F8" s="10" t="s">
        <v>28</v>
      </c>
      <c r="G8" s="10" t="s">
        <v>57</v>
      </c>
      <c r="H8" s="12" t="s">
        <v>58</v>
      </c>
      <c r="I8" s="13" t="s">
        <v>59</v>
      </c>
      <c r="J8" s="14">
        <f>Q8</f>
        <v>9408000</v>
      </c>
      <c r="K8" s="14" t="s">
        <v>32</v>
      </c>
      <c r="L8" s="14"/>
      <c r="M8" s="14" t="s">
        <v>32</v>
      </c>
      <c r="N8" s="14" t="s">
        <v>32</v>
      </c>
      <c r="O8" s="14" t="s">
        <v>32</v>
      </c>
      <c r="P8" s="14">
        <f>SUM(Table163[[#This Row],[2017]:[2022]])</f>
        <v>9408000</v>
      </c>
      <c r="Q8" s="20">
        <v>9408000</v>
      </c>
      <c r="R8" s="26"/>
      <c r="S8" s="27">
        <v>2017</v>
      </c>
      <c r="T8" s="27">
        <v>2018</v>
      </c>
      <c r="U8" s="28" t="s">
        <v>60</v>
      </c>
      <c r="V8" s="29" t="s">
        <v>61</v>
      </c>
    </row>
    <row r="9" spans="1:22" ht="165" x14ac:dyDescent="0.25">
      <c r="A9" s="9" t="s">
        <v>62</v>
      </c>
      <c r="B9" s="10" t="s">
        <v>24</v>
      </c>
      <c r="C9" s="9" t="s">
        <v>25</v>
      </c>
      <c r="D9" s="9" t="s">
        <v>26</v>
      </c>
      <c r="E9" s="11" t="s">
        <v>63</v>
      </c>
      <c r="F9" s="10" t="s">
        <v>42</v>
      </c>
      <c r="G9" s="10" t="s">
        <v>42</v>
      </c>
      <c r="H9" s="12" t="s">
        <v>30</v>
      </c>
      <c r="I9" s="13" t="s">
        <v>53</v>
      </c>
      <c r="J9" s="14">
        <v>6929493000</v>
      </c>
      <c r="K9" s="14">
        <v>8071272000</v>
      </c>
      <c r="L9" s="14">
        <v>8158524000</v>
      </c>
      <c r="M9" s="14">
        <v>7919934000</v>
      </c>
      <c r="N9" s="14">
        <v>7409655000</v>
      </c>
      <c r="O9" s="14">
        <v>8124039000</v>
      </c>
      <c r="P9" s="14">
        <f>SUM(Table163[[#This Row],[2017]:[2022]])</f>
        <v>46612917000</v>
      </c>
      <c r="Q9" s="15">
        <v>77692759000</v>
      </c>
      <c r="R9" s="16"/>
      <c r="S9" s="24">
        <v>2011</v>
      </c>
      <c r="T9" s="24">
        <v>2028</v>
      </c>
      <c r="U9" s="23" t="s">
        <v>43</v>
      </c>
      <c r="V9" s="19" t="s">
        <v>64</v>
      </c>
    </row>
    <row r="10" spans="1:22" ht="409.5" x14ac:dyDescent="0.25">
      <c r="A10" s="9" t="s">
        <v>65</v>
      </c>
      <c r="B10" s="10" t="s">
        <v>24</v>
      </c>
      <c r="C10" s="9" t="s">
        <v>25</v>
      </c>
      <c r="D10" s="9" t="s">
        <v>26</v>
      </c>
      <c r="E10" s="11" t="s">
        <v>66</v>
      </c>
      <c r="F10" s="10" t="s">
        <v>28</v>
      </c>
      <c r="G10" s="10" t="s">
        <v>67</v>
      </c>
      <c r="H10" s="10" t="s">
        <v>68</v>
      </c>
      <c r="I10" s="13" t="s">
        <v>69</v>
      </c>
      <c r="J10" s="14">
        <v>1069256000</v>
      </c>
      <c r="K10" s="14">
        <v>1260594000</v>
      </c>
      <c r="L10" s="14">
        <v>198926000</v>
      </c>
      <c r="M10" s="14">
        <v>108356000</v>
      </c>
      <c r="N10" s="14">
        <v>74059000</v>
      </c>
      <c r="O10" s="14">
        <v>60163000</v>
      </c>
      <c r="P10" s="14">
        <f>SUM(Table163[[#This Row],[2017]:[2022]])</f>
        <v>2771354000</v>
      </c>
      <c r="Q10" s="20">
        <v>5870640000</v>
      </c>
      <c r="R10" s="21"/>
      <c r="S10" s="27">
        <v>2011</v>
      </c>
      <c r="T10" s="27">
        <v>2022</v>
      </c>
      <c r="U10" s="23" t="s">
        <v>43</v>
      </c>
      <c r="V10" s="25" t="s">
        <v>70</v>
      </c>
    </row>
    <row r="11" spans="1:22" ht="255" x14ac:dyDescent="0.25">
      <c r="A11" s="9" t="s">
        <v>71</v>
      </c>
      <c r="B11" s="10" t="s">
        <v>24</v>
      </c>
      <c r="C11" s="9" t="s">
        <v>25</v>
      </c>
      <c r="D11" s="9" t="s">
        <v>26</v>
      </c>
      <c r="E11" s="11" t="s">
        <v>72</v>
      </c>
      <c r="F11" s="10" t="s">
        <v>28</v>
      </c>
      <c r="G11" s="10" t="s">
        <v>73</v>
      </c>
      <c r="H11" s="12" t="s">
        <v>30</v>
      </c>
      <c r="I11" s="13" t="s">
        <v>74</v>
      </c>
      <c r="J11" s="14">
        <v>83204000</v>
      </c>
      <c r="K11" s="14" t="s">
        <v>32</v>
      </c>
      <c r="L11" s="14"/>
      <c r="M11" s="14" t="s">
        <v>32</v>
      </c>
      <c r="N11" s="14" t="s">
        <v>32</v>
      </c>
      <c r="O11" s="14" t="s">
        <v>32</v>
      </c>
      <c r="P11" s="14">
        <f>SUM(Table163[[#This Row],[2017]:[2022]])</f>
        <v>83204000</v>
      </c>
      <c r="Q11" s="20">
        <v>213204000</v>
      </c>
      <c r="R11" s="21"/>
      <c r="S11" s="27">
        <v>2013</v>
      </c>
      <c r="T11" s="27">
        <v>2022</v>
      </c>
      <c r="U11" s="23" t="s">
        <v>43</v>
      </c>
      <c r="V11" s="25" t="s">
        <v>75</v>
      </c>
    </row>
    <row r="12" spans="1:22" ht="225" x14ac:dyDescent="0.25">
      <c r="A12" s="9" t="s">
        <v>76</v>
      </c>
      <c r="B12" s="10" t="s">
        <v>24</v>
      </c>
      <c r="C12" s="9" t="s">
        <v>25</v>
      </c>
      <c r="D12" s="9" t="s">
        <v>26</v>
      </c>
      <c r="E12" s="11" t="s">
        <v>77</v>
      </c>
      <c r="F12" s="10" t="s">
        <v>28</v>
      </c>
      <c r="G12" s="10" t="s">
        <v>78</v>
      </c>
      <c r="H12" s="12" t="s">
        <v>79</v>
      </c>
      <c r="I12" s="13" t="s">
        <v>80</v>
      </c>
      <c r="J12" s="14">
        <v>966415000</v>
      </c>
      <c r="K12" s="14">
        <v>1472216000</v>
      </c>
      <c r="L12" s="14">
        <v>199925000</v>
      </c>
      <c r="M12" s="14">
        <v>162775000</v>
      </c>
      <c r="N12" s="14" t="s">
        <v>32</v>
      </c>
      <c r="O12" s="14" t="s">
        <v>32</v>
      </c>
      <c r="P12" s="14">
        <f>SUM(Table163[[#This Row],[2017]:[2022]])</f>
        <v>2801331000</v>
      </c>
      <c r="Q12" s="20">
        <f>SUM(Table163[[#This Row],[2017]:[2022]])</f>
        <v>2801331000</v>
      </c>
      <c r="R12" s="21"/>
      <c r="S12" s="30">
        <v>2013</v>
      </c>
      <c r="T12" s="30">
        <v>2020</v>
      </c>
      <c r="U12" s="23" t="s">
        <v>43</v>
      </c>
      <c r="V12" s="25" t="s">
        <v>81</v>
      </c>
    </row>
    <row r="13" spans="1:22" ht="240" x14ac:dyDescent="0.25">
      <c r="A13" s="9" t="s">
        <v>82</v>
      </c>
      <c r="B13" s="10" t="s">
        <v>24</v>
      </c>
      <c r="C13" s="9" t="s">
        <v>25</v>
      </c>
      <c r="D13" s="9" t="s">
        <v>26</v>
      </c>
      <c r="E13" s="11" t="s">
        <v>83</v>
      </c>
      <c r="F13" s="10" t="s">
        <v>28</v>
      </c>
      <c r="G13" s="10" t="s">
        <v>84</v>
      </c>
      <c r="H13" s="12" t="s">
        <v>85</v>
      </c>
      <c r="I13" s="13" t="s">
        <v>86</v>
      </c>
      <c r="J13" s="14">
        <v>1124000</v>
      </c>
      <c r="K13" s="14" t="s">
        <v>32</v>
      </c>
      <c r="L13" s="14"/>
      <c r="M13" s="14" t="s">
        <v>32</v>
      </c>
      <c r="N13" s="14" t="s">
        <v>32</v>
      </c>
      <c r="O13" s="14" t="s">
        <v>32</v>
      </c>
      <c r="P13" s="14">
        <f>SUM(Table163[[#This Row],[2017]:[2022]])</f>
        <v>1124000</v>
      </c>
      <c r="Q13" s="20">
        <v>5620000</v>
      </c>
      <c r="R13" s="21"/>
      <c r="S13" s="27">
        <v>2013</v>
      </c>
      <c r="T13" s="27">
        <v>2017</v>
      </c>
      <c r="U13" s="23" t="s">
        <v>43</v>
      </c>
      <c r="V13" s="25" t="s">
        <v>87</v>
      </c>
    </row>
    <row r="14" spans="1:22" ht="300" x14ac:dyDescent="0.25">
      <c r="A14" s="9" t="s">
        <v>88</v>
      </c>
      <c r="B14" s="10" t="s">
        <v>24</v>
      </c>
      <c r="C14" s="9" t="s">
        <v>25</v>
      </c>
      <c r="D14" s="9" t="s">
        <v>26</v>
      </c>
      <c r="E14" s="11" t="s">
        <v>89</v>
      </c>
      <c r="F14" s="10" t="s">
        <v>28</v>
      </c>
      <c r="G14" s="10" t="s">
        <v>90</v>
      </c>
      <c r="H14" s="12" t="s">
        <v>30</v>
      </c>
      <c r="I14" s="13" t="s">
        <v>91</v>
      </c>
      <c r="J14" s="14" t="s">
        <v>32</v>
      </c>
      <c r="K14" s="14">
        <f>Q14/5</f>
        <v>310845641.39999998</v>
      </c>
      <c r="L14" s="14">
        <f>K14</f>
        <v>310845641.39999998</v>
      </c>
      <c r="M14" s="14">
        <f>L14</f>
        <v>310845641.39999998</v>
      </c>
      <c r="N14" s="14">
        <f>M14</f>
        <v>310845641.39999998</v>
      </c>
      <c r="O14" s="14">
        <f>N14</f>
        <v>310845641.39999998</v>
      </c>
      <c r="P14" s="14">
        <f>SUM(Table163[[#This Row],[2017]:[2022]])</f>
        <v>1554228207</v>
      </c>
      <c r="Q14" s="20">
        <v>1554228207</v>
      </c>
      <c r="R14" s="21" t="s">
        <v>92</v>
      </c>
      <c r="S14" s="31" t="s">
        <v>11</v>
      </c>
      <c r="T14" s="31" t="s">
        <v>15</v>
      </c>
      <c r="U14" s="18" t="s">
        <v>33</v>
      </c>
      <c r="V14" s="25" t="s">
        <v>93</v>
      </c>
    </row>
    <row r="15" spans="1:22" ht="135" x14ac:dyDescent="0.25">
      <c r="A15" s="9" t="s">
        <v>94</v>
      </c>
      <c r="B15" s="10" t="s">
        <v>24</v>
      </c>
      <c r="C15" s="9" t="s">
        <v>25</v>
      </c>
      <c r="D15" s="9" t="s">
        <v>26</v>
      </c>
      <c r="E15" s="11" t="s">
        <v>95</v>
      </c>
      <c r="F15" s="10" t="s">
        <v>28</v>
      </c>
      <c r="G15" s="10" t="s">
        <v>96</v>
      </c>
      <c r="H15" s="12" t="s">
        <v>30</v>
      </c>
      <c r="I15" s="13" t="s">
        <v>97</v>
      </c>
      <c r="J15" s="14">
        <v>3075666.66</v>
      </c>
      <c r="K15" s="14">
        <v>3075666.66</v>
      </c>
      <c r="L15" s="14"/>
      <c r="M15" s="14" t="s">
        <v>32</v>
      </c>
      <c r="N15" s="14" t="s">
        <v>32</v>
      </c>
      <c r="O15" s="14" t="s">
        <v>32</v>
      </c>
      <c r="P15" s="14">
        <f>SUM(Table163[[#This Row],[2017]:[2022]])</f>
        <v>6151333.3200000003</v>
      </c>
      <c r="Q15" s="20">
        <v>9227000</v>
      </c>
      <c r="R15" s="21"/>
      <c r="S15" s="22">
        <v>2016</v>
      </c>
      <c r="T15" s="22">
        <v>2018</v>
      </c>
      <c r="U15" s="18" t="s">
        <v>33</v>
      </c>
      <c r="V15" s="25" t="s">
        <v>98</v>
      </c>
    </row>
    <row r="16" spans="1:22" ht="120" x14ac:dyDescent="0.25">
      <c r="A16" s="9" t="s">
        <v>99</v>
      </c>
      <c r="B16" s="10" t="s">
        <v>24</v>
      </c>
      <c r="C16" s="9" t="s">
        <v>25</v>
      </c>
      <c r="D16" s="9" t="s">
        <v>26</v>
      </c>
      <c r="E16" s="32" t="s">
        <v>100</v>
      </c>
      <c r="F16" s="10" t="s">
        <v>28</v>
      </c>
      <c r="G16" s="10" t="s">
        <v>101</v>
      </c>
      <c r="H16" s="12" t="s">
        <v>30</v>
      </c>
      <c r="I16" s="13" t="s">
        <v>97</v>
      </c>
      <c r="J16" s="14">
        <v>10050666.66</v>
      </c>
      <c r="K16" s="14">
        <v>10050666.66</v>
      </c>
      <c r="L16" s="14"/>
      <c r="M16" s="14" t="s">
        <v>32</v>
      </c>
      <c r="N16" s="14" t="s">
        <v>32</v>
      </c>
      <c r="O16" s="14" t="s">
        <v>32</v>
      </c>
      <c r="P16" s="14">
        <f>SUM(Table163[[#This Row],[2017]:[2022]])</f>
        <v>20101333.32</v>
      </c>
      <c r="Q16" s="20">
        <v>30152000</v>
      </c>
      <c r="R16" s="26"/>
      <c r="S16" s="22">
        <v>2016</v>
      </c>
      <c r="T16" s="22">
        <v>2018</v>
      </c>
      <c r="U16" s="18" t="s">
        <v>33</v>
      </c>
      <c r="V16" s="33" t="s">
        <v>102</v>
      </c>
    </row>
    <row r="17" spans="1:22" ht="405" x14ac:dyDescent="0.25">
      <c r="A17" s="9" t="s">
        <v>103</v>
      </c>
      <c r="B17" s="10" t="s">
        <v>24</v>
      </c>
      <c r="C17" s="9" t="s">
        <v>25</v>
      </c>
      <c r="D17" s="9" t="s">
        <v>26</v>
      </c>
      <c r="E17" s="34" t="s">
        <v>104</v>
      </c>
      <c r="F17" s="10" t="s">
        <v>28</v>
      </c>
      <c r="G17" s="10" t="s">
        <v>105</v>
      </c>
      <c r="H17" s="12" t="s">
        <v>30</v>
      </c>
      <c r="I17" s="13" t="s">
        <v>106</v>
      </c>
      <c r="J17" s="14">
        <v>87136079.340000004</v>
      </c>
      <c r="K17" s="14">
        <v>87136079.340000004</v>
      </c>
      <c r="L17" s="14">
        <v>87136079.340000004</v>
      </c>
      <c r="M17" s="14" t="s">
        <v>32</v>
      </c>
      <c r="N17" s="14" t="s">
        <v>32</v>
      </c>
      <c r="O17" s="14" t="s">
        <v>32</v>
      </c>
      <c r="P17" s="14">
        <f>SUM(Table163[[#This Row],[2017]:[2022]])</f>
        <v>261408238.02000001</v>
      </c>
      <c r="Q17" s="20">
        <f>SUM(Table163[[#This Row],[2017]:[2022]])</f>
        <v>261408238.02000001</v>
      </c>
      <c r="R17" s="21" t="s">
        <v>92</v>
      </c>
      <c r="S17" s="22">
        <v>2017</v>
      </c>
      <c r="T17" s="22">
        <v>2020</v>
      </c>
      <c r="U17" s="18" t="s">
        <v>107</v>
      </c>
      <c r="V17" s="25" t="s">
        <v>108</v>
      </c>
    </row>
    <row r="18" spans="1:22" ht="285" x14ac:dyDescent="0.25">
      <c r="A18" s="9" t="s">
        <v>109</v>
      </c>
      <c r="B18" s="10" t="s">
        <v>24</v>
      </c>
      <c r="C18" s="9" t="s">
        <v>25</v>
      </c>
      <c r="D18" s="9" t="s">
        <v>26</v>
      </c>
      <c r="E18" s="11" t="s">
        <v>110</v>
      </c>
      <c r="F18" s="10" t="s">
        <v>47</v>
      </c>
      <c r="G18" s="10" t="s">
        <v>111</v>
      </c>
      <c r="H18" s="12" t="s">
        <v>30</v>
      </c>
      <c r="I18" s="13" t="s">
        <v>38</v>
      </c>
      <c r="J18" s="14">
        <v>55326000</v>
      </c>
      <c r="K18" s="14">
        <v>117554000</v>
      </c>
      <c r="L18" s="14">
        <v>101273000</v>
      </c>
      <c r="M18" s="14">
        <v>100661000</v>
      </c>
      <c r="N18" s="14">
        <v>86534000</v>
      </c>
      <c r="O18" s="14">
        <v>81257000</v>
      </c>
      <c r="P18" s="14">
        <f>SUM(Table163[[#This Row],[2017]:[2022]])</f>
        <v>542605000</v>
      </c>
      <c r="Q18" s="20">
        <v>542605000</v>
      </c>
      <c r="R18" s="21"/>
      <c r="S18" s="27">
        <v>2017</v>
      </c>
      <c r="T18" s="27">
        <v>2022</v>
      </c>
      <c r="U18" s="28" t="s">
        <v>60</v>
      </c>
      <c r="V18" s="25" t="s">
        <v>112</v>
      </c>
    </row>
    <row r="19" spans="1:22" ht="409.5" x14ac:dyDescent="0.25">
      <c r="A19" s="9" t="s">
        <v>113</v>
      </c>
      <c r="B19" s="10" t="s">
        <v>24</v>
      </c>
      <c r="C19" s="9" t="s">
        <v>25</v>
      </c>
      <c r="D19" s="9" t="s">
        <v>26</v>
      </c>
      <c r="E19" s="11" t="s">
        <v>114</v>
      </c>
      <c r="F19" s="10" t="s">
        <v>28</v>
      </c>
      <c r="G19" s="10" t="s">
        <v>115</v>
      </c>
      <c r="H19" s="12" t="s">
        <v>30</v>
      </c>
      <c r="I19" s="13" t="s">
        <v>116</v>
      </c>
      <c r="J19" s="14" t="s">
        <v>32</v>
      </c>
      <c r="K19" s="14">
        <f>Q19/7</f>
        <v>748163227</v>
      </c>
      <c r="L19" s="14">
        <f>K19</f>
        <v>748163227</v>
      </c>
      <c r="M19" s="14">
        <f>L19</f>
        <v>748163227</v>
      </c>
      <c r="N19" s="14">
        <f>M19</f>
        <v>748163227</v>
      </c>
      <c r="O19" s="14">
        <f>N19</f>
        <v>748163227</v>
      </c>
      <c r="P19" s="14">
        <f>SUM(Table163[[#This Row],[2017]:[2022]])</f>
        <v>3740816135</v>
      </c>
      <c r="Q19" s="35">
        <v>5237142589</v>
      </c>
      <c r="R19" s="36" t="s">
        <v>117</v>
      </c>
      <c r="S19" s="37" t="s">
        <v>11</v>
      </c>
      <c r="T19" s="37" t="s">
        <v>118</v>
      </c>
      <c r="U19" s="38" t="s">
        <v>33</v>
      </c>
      <c r="V19" s="39" t="s">
        <v>119</v>
      </c>
    </row>
    <row r="20" spans="1:22" ht="285" x14ac:dyDescent="0.25">
      <c r="A20" s="9" t="s">
        <v>120</v>
      </c>
      <c r="B20" s="10" t="s">
        <v>24</v>
      </c>
      <c r="C20" s="9" t="s">
        <v>25</v>
      </c>
      <c r="D20" s="9" t="s">
        <v>26</v>
      </c>
      <c r="E20" s="11" t="s">
        <v>121</v>
      </c>
      <c r="F20" s="10" t="s">
        <v>28</v>
      </c>
      <c r="G20" s="10" t="s">
        <v>122</v>
      </c>
      <c r="H20" s="12" t="s">
        <v>123</v>
      </c>
      <c r="I20" s="13" t="s">
        <v>124</v>
      </c>
      <c r="J20" s="14">
        <v>2431723</v>
      </c>
      <c r="K20" s="14" t="s">
        <v>32</v>
      </c>
      <c r="L20" s="14"/>
      <c r="M20" s="14" t="s">
        <v>32</v>
      </c>
      <c r="N20" s="14" t="s">
        <v>32</v>
      </c>
      <c r="O20" s="14" t="s">
        <v>32</v>
      </c>
      <c r="P20" s="14">
        <f>SUM(Table163[[#This Row],[2017]:[2022]])</f>
        <v>2431723</v>
      </c>
      <c r="Q20" s="20">
        <v>17022061</v>
      </c>
      <c r="R20" s="21"/>
      <c r="S20" s="22" t="s">
        <v>125</v>
      </c>
      <c r="T20" s="22" t="s">
        <v>10</v>
      </c>
      <c r="U20" s="23" t="s">
        <v>43</v>
      </c>
      <c r="V20" s="25" t="s">
        <v>126</v>
      </c>
    </row>
    <row r="21" spans="1:22" ht="375" x14ac:dyDescent="0.25">
      <c r="A21" s="9" t="s">
        <v>127</v>
      </c>
      <c r="B21" s="10" t="s">
        <v>24</v>
      </c>
      <c r="C21" s="9" t="s">
        <v>25</v>
      </c>
      <c r="D21" s="9" t="s">
        <v>26</v>
      </c>
      <c r="E21" s="11" t="s">
        <v>128</v>
      </c>
      <c r="F21" s="10" t="s">
        <v>28</v>
      </c>
      <c r="G21" s="10" t="s">
        <v>129</v>
      </c>
      <c r="H21" s="12" t="s">
        <v>130</v>
      </c>
      <c r="I21" s="13" t="s">
        <v>131</v>
      </c>
      <c r="J21" s="14">
        <v>4083333.33</v>
      </c>
      <c r="K21" s="14">
        <v>4083333.33</v>
      </c>
      <c r="L21" s="14">
        <v>4083333.33</v>
      </c>
      <c r="M21" s="14">
        <v>4083333.33</v>
      </c>
      <c r="N21" s="14">
        <v>4083333.33</v>
      </c>
      <c r="O21" s="14" t="s">
        <v>32</v>
      </c>
      <c r="P21" s="14">
        <f>SUM(Table163[[#This Row],[2017]:[2022]])</f>
        <v>20416666.649999999</v>
      </c>
      <c r="Q21" s="20">
        <v>24500000</v>
      </c>
      <c r="R21" s="21"/>
      <c r="S21" s="22" t="s">
        <v>132</v>
      </c>
      <c r="T21" s="22" t="s">
        <v>14</v>
      </c>
      <c r="U21" s="23" t="s">
        <v>43</v>
      </c>
      <c r="V21" s="25" t="s">
        <v>133</v>
      </c>
    </row>
    <row r="22" spans="1:22" ht="405" x14ac:dyDescent="0.25">
      <c r="A22" s="9" t="s">
        <v>134</v>
      </c>
      <c r="B22" s="10" t="s">
        <v>24</v>
      </c>
      <c r="C22" s="9" t="s">
        <v>25</v>
      </c>
      <c r="D22" s="9" t="s">
        <v>26</v>
      </c>
      <c r="E22" s="11" t="s">
        <v>135</v>
      </c>
      <c r="F22" s="10" t="s">
        <v>42</v>
      </c>
      <c r="G22" s="10" t="s">
        <v>42</v>
      </c>
      <c r="H22" s="12" t="s">
        <v>30</v>
      </c>
      <c r="I22" s="40" t="s">
        <v>136</v>
      </c>
      <c r="J22" s="14">
        <v>1295183000</v>
      </c>
      <c r="K22" s="14" t="s">
        <v>32</v>
      </c>
      <c r="L22" s="14"/>
      <c r="M22" s="14" t="s">
        <v>32</v>
      </c>
      <c r="N22" s="14" t="s">
        <v>32</v>
      </c>
      <c r="O22" s="14" t="s">
        <v>32</v>
      </c>
      <c r="P22" s="14">
        <f>SUM(Table163[[#This Row],[2017]:[2022]])</f>
        <v>1295183000</v>
      </c>
      <c r="Q22" s="35">
        <v>69800000</v>
      </c>
      <c r="R22" s="36" t="s">
        <v>137</v>
      </c>
      <c r="S22" s="37" t="s">
        <v>138</v>
      </c>
      <c r="T22" s="37" t="s">
        <v>138</v>
      </c>
      <c r="U22" s="41" t="s">
        <v>43</v>
      </c>
      <c r="V22" s="39" t="s">
        <v>139</v>
      </c>
    </row>
    <row r="23" spans="1:22" ht="240" x14ac:dyDescent="0.25">
      <c r="A23" s="9" t="s">
        <v>140</v>
      </c>
      <c r="B23" s="10" t="s">
        <v>24</v>
      </c>
      <c r="C23" s="9" t="s">
        <v>25</v>
      </c>
      <c r="D23" s="9" t="s">
        <v>26</v>
      </c>
      <c r="E23" s="11" t="s">
        <v>141</v>
      </c>
      <c r="F23" s="10" t="s">
        <v>28</v>
      </c>
      <c r="G23" s="10" t="s">
        <v>142</v>
      </c>
      <c r="H23" s="12" t="s">
        <v>85</v>
      </c>
      <c r="I23" s="13" t="s">
        <v>143</v>
      </c>
      <c r="J23" s="14">
        <v>556666.66</v>
      </c>
      <c r="K23" s="14" t="s">
        <v>32</v>
      </c>
      <c r="L23" s="14"/>
      <c r="M23" s="14" t="s">
        <v>32</v>
      </c>
      <c r="N23" s="14" t="s">
        <v>32</v>
      </c>
      <c r="O23" s="14" t="s">
        <v>32</v>
      </c>
      <c r="P23" s="14">
        <f>SUM(Table163[[#This Row],[2017]:[2022]])</f>
        <v>556666.66</v>
      </c>
      <c r="Q23" s="20">
        <v>3340000</v>
      </c>
      <c r="R23" s="21"/>
      <c r="S23" s="22" t="s">
        <v>144</v>
      </c>
      <c r="T23" s="22" t="s">
        <v>10</v>
      </c>
      <c r="U23" s="23" t="s">
        <v>43</v>
      </c>
      <c r="V23" s="25" t="s">
        <v>145</v>
      </c>
    </row>
    <row r="24" spans="1:22" ht="120" x14ac:dyDescent="0.25">
      <c r="A24" s="9" t="s">
        <v>146</v>
      </c>
      <c r="B24" s="10" t="s">
        <v>24</v>
      </c>
      <c r="C24" s="9" t="s">
        <v>25</v>
      </c>
      <c r="D24" s="9" t="s">
        <v>26</v>
      </c>
      <c r="E24" s="11" t="s">
        <v>147</v>
      </c>
      <c r="F24" s="10" t="s">
        <v>28</v>
      </c>
      <c r="G24" s="10" t="s">
        <v>148</v>
      </c>
      <c r="H24" s="12" t="s">
        <v>123</v>
      </c>
      <c r="I24" s="13" t="s">
        <v>31</v>
      </c>
      <c r="J24" s="14">
        <v>2002834</v>
      </c>
      <c r="K24" s="14">
        <v>2002834</v>
      </c>
      <c r="L24" s="14">
        <v>2002834</v>
      </c>
      <c r="M24" s="14" t="s">
        <v>32</v>
      </c>
      <c r="N24" s="14" t="s">
        <v>32</v>
      </c>
      <c r="O24" s="14" t="s">
        <v>32</v>
      </c>
      <c r="P24" s="14">
        <f>SUM(Table163[[#This Row],[2017]:[2022]])</f>
        <v>6008502</v>
      </c>
      <c r="Q24" s="20">
        <v>8011336</v>
      </c>
      <c r="R24" s="21"/>
      <c r="S24" s="22" t="s">
        <v>132</v>
      </c>
      <c r="T24" s="22" t="s">
        <v>12</v>
      </c>
      <c r="U24" s="23" t="s">
        <v>43</v>
      </c>
      <c r="V24" s="25" t="s">
        <v>149</v>
      </c>
    </row>
    <row r="25" spans="1:22" ht="409.5" x14ac:dyDescent="0.25">
      <c r="A25" s="9" t="s">
        <v>150</v>
      </c>
      <c r="B25" s="10" t="s">
        <v>24</v>
      </c>
      <c r="C25" s="9" t="s">
        <v>25</v>
      </c>
      <c r="D25" s="9" t="s">
        <v>26</v>
      </c>
      <c r="E25" s="11" t="s">
        <v>151</v>
      </c>
      <c r="F25" s="10" t="s">
        <v>28</v>
      </c>
      <c r="G25" s="10" t="s">
        <v>152</v>
      </c>
      <c r="H25" s="12" t="s">
        <v>130</v>
      </c>
      <c r="I25" s="13" t="s">
        <v>143</v>
      </c>
      <c r="J25" s="14">
        <v>3733333.33</v>
      </c>
      <c r="K25" s="14" t="s">
        <v>32</v>
      </c>
      <c r="L25" s="14"/>
      <c r="M25" s="14" t="s">
        <v>32</v>
      </c>
      <c r="N25" s="14" t="s">
        <v>32</v>
      </c>
      <c r="O25" s="14" t="s">
        <v>32</v>
      </c>
      <c r="P25" s="14">
        <f>SUM(Table163[[#This Row],[2017]:[2022]])</f>
        <v>3733333.33</v>
      </c>
      <c r="Q25" s="15">
        <v>22400000</v>
      </c>
      <c r="R25" s="16"/>
      <c r="S25" s="22" t="s">
        <v>144</v>
      </c>
      <c r="T25" s="22" t="s">
        <v>10</v>
      </c>
      <c r="U25" s="23" t="s">
        <v>43</v>
      </c>
      <c r="V25" s="25" t="s">
        <v>153</v>
      </c>
    </row>
    <row r="26" spans="1:22" ht="409.5" x14ac:dyDescent="0.25">
      <c r="A26" s="9" t="s">
        <v>154</v>
      </c>
      <c r="B26" s="10" t="s">
        <v>24</v>
      </c>
      <c r="C26" s="9" t="s">
        <v>25</v>
      </c>
      <c r="D26" s="9" t="s">
        <v>26</v>
      </c>
      <c r="E26" s="11" t="s">
        <v>155</v>
      </c>
      <c r="F26" s="10" t="s">
        <v>47</v>
      </c>
      <c r="G26" s="10" t="s">
        <v>156</v>
      </c>
      <c r="H26" s="12" t="s">
        <v>85</v>
      </c>
      <c r="I26" s="13" t="s">
        <v>157</v>
      </c>
      <c r="J26" s="14" t="s">
        <v>32</v>
      </c>
      <c r="K26" s="14" t="s">
        <v>32</v>
      </c>
      <c r="L26" s="14"/>
      <c r="M26" s="14" t="s">
        <v>32</v>
      </c>
      <c r="N26" s="14" t="s">
        <v>32</v>
      </c>
      <c r="O26" s="14" t="s">
        <v>32</v>
      </c>
      <c r="P26" s="14">
        <f>SUM(Table163[[#This Row],[2017]:[2022]])</f>
        <v>0</v>
      </c>
      <c r="Q26" s="42">
        <v>4200000</v>
      </c>
      <c r="R26" s="43" t="s">
        <v>158</v>
      </c>
      <c r="S26" s="44" t="s">
        <v>159</v>
      </c>
      <c r="T26" s="44" t="s">
        <v>11</v>
      </c>
      <c r="U26" s="45" t="s">
        <v>43</v>
      </c>
      <c r="V26" s="46" t="s">
        <v>160</v>
      </c>
    </row>
    <row r="27" spans="1:22" ht="105" x14ac:dyDescent="0.25">
      <c r="A27" s="9" t="s">
        <v>161</v>
      </c>
      <c r="B27" s="10" t="s">
        <v>24</v>
      </c>
      <c r="C27" s="9" t="s">
        <v>25</v>
      </c>
      <c r="D27" s="9" t="s">
        <v>26</v>
      </c>
      <c r="E27" s="11" t="s">
        <v>162</v>
      </c>
      <c r="F27" s="10" t="s">
        <v>42</v>
      </c>
      <c r="G27" s="10" t="s">
        <v>42</v>
      </c>
      <c r="H27" s="12" t="s">
        <v>30</v>
      </c>
      <c r="I27" s="13" t="s">
        <v>38</v>
      </c>
      <c r="J27" s="14">
        <v>100480166.66</v>
      </c>
      <c r="K27" s="14">
        <v>100480166.66</v>
      </c>
      <c r="L27" s="14">
        <v>100480166.66</v>
      </c>
      <c r="M27" s="14">
        <v>100480166.66</v>
      </c>
      <c r="N27" s="14">
        <v>100480166.66</v>
      </c>
      <c r="O27" s="14">
        <v>100480166.66</v>
      </c>
      <c r="P27" s="14">
        <f>SUM(Table163[[#This Row],[2017]:[2022]])</f>
        <v>602880999.95999992</v>
      </c>
      <c r="Q27" s="15">
        <v>602881000</v>
      </c>
      <c r="R27" s="16"/>
      <c r="S27" s="22">
        <v>2017</v>
      </c>
      <c r="T27" s="22">
        <v>2022</v>
      </c>
      <c r="U27" s="23" t="s">
        <v>43</v>
      </c>
      <c r="V27" s="25" t="s">
        <v>163</v>
      </c>
    </row>
    <row r="28" spans="1:22" ht="105" x14ac:dyDescent="0.25">
      <c r="A28" s="9" t="s">
        <v>164</v>
      </c>
      <c r="B28" s="10" t="s">
        <v>24</v>
      </c>
      <c r="C28" s="9" t="s">
        <v>25</v>
      </c>
      <c r="D28" s="9" t="s">
        <v>26</v>
      </c>
      <c r="E28" s="11" t="s">
        <v>165</v>
      </c>
      <c r="F28" s="10" t="s">
        <v>28</v>
      </c>
      <c r="G28" s="10" t="s">
        <v>166</v>
      </c>
      <c r="H28" s="12" t="s">
        <v>30</v>
      </c>
      <c r="I28" s="13" t="s">
        <v>167</v>
      </c>
      <c r="J28" s="14">
        <v>4032761</v>
      </c>
      <c r="K28" s="14">
        <v>4032761</v>
      </c>
      <c r="L28" s="14">
        <v>4032761</v>
      </c>
      <c r="M28" s="14">
        <v>4032761</v>
      </c>
      <c r="N28" s="14" t="s">
        <v>32</v>
      </c>
      <c r="O28" s="14" t="s">
        <v>32</v>
      </c>
      <c r="P28" s="14">
        <f>SUM(Table163[[#This Row],[2017]:[2022]])</f>
        <v>16131044</v>
      </c>
      <c r="Q28" s="15">
        <v>20163805</v>
      </c>
      <c r="R28" s="16"/>
      <c r="S28" s="31">
        <v>2016</v>
      </c>
      <c r="T28" s="31">
        <v>2020</v>
      </c>
      <c r="U28" s="18" t="s">
        <v>33</v>
      </c>
      <c r="V28" s="25" t="s">
        <v>168</v>
      </c>
    </row>
    <row r="29" spans="1:22" ht="315" x14ac:dyDescent="0.25">
      <c r="A29" s="9" t="s">
        <v>169</v>
      </c>
      <c r="B29" s="10" t="s">
        <v>24</v>
      </c>
      <c r="C29" s="9" t="s">
        <v>25</v>
      </c>
      <c r="D29" s="9" t="s">
        <v>26</v>
      </c>
      <c r="E29" s="11" t="s">
        <v>170</v>
      </c>
      <c r="F29" s="10" t="s">
        <v>28</v>
      </c>
      <c r="G29" s="10" t="s">
        <v>171</v>
      </c>
      <c r="H29" s="12" t="s">
        <v>30</v>
      </c>
      <c r="I29" s="13" t="s">
        <v>172</v>
      </c>
      <c r="J29" s="14">
        <v>4800000</v>
      </c>
      <c r="K29" s="14">
        <v>5800000</v>
      </c>
      <c r="L29" s="14">
        <v>6350000</v>
      </c>
      <c r="M29" s="14">
        <v>6350000</v>
      </c>
      <c r="N29" s="14">
        <v>6540000</v>
      </c>
      <c r="O29" s="14">
        <v>6737000</v>
      </c>
      <c r="P29" s="14">
        <f>SUM(Table163[[#This Row],[2017]:[2022]])</f>
        <v>36577000</v>
      </c>
      <c r="Q29" s="20">
        <v>47143000</v>
      </c>
      <c r="R29" s="21"/>
      <c r="S29" s="22">
        <v>2015</v>
      </c>
      <c r="T29" s="27" t="s">
        <v>138</v>
      </c>
      <c r="U29" s="18" t="s">
        <v>43</v>
      </c>
      <c r="V29" s="25" t="s">
        <v>173</v>
      </c>
    </row>
    <row r="30" spans="1:22" ht="180" x14ac:dyDescent="0.25">
      <c r="A30" s="9" t="s">
        <v>174</v>
      </c>
      <c r="B30" s="10" t="s">
        <v>24</v>
      </c>
      <c r="C30" s="9" t="s">
        <v>25</v>
      </c>
      <c r="D30" s="9" t="s">
        <v>26</v>
      </c>
      <c r="E30" s="11" t="s">
        <v>175</v>
      </c>
      <c r="F30" s="10" t="s">
        <v>47</v>
      </c>
      <c r="G30" s="10" t="s">
        <v>176</v>
      </c>
      <c r="H30" s="12" t="s">
        <v>177</v>
      </c>
      <c r="I30" s="13" t="s">
        <v>157</v>
      </c>
      <c r="J30" s="14">
        <v>16897634.600000001</v>
      </c>
      <c r="K30" s="14">
        <v>54625511</v>
      </c>
      <c r="L30" s="14">
        <v>79774344.099999994</v>
      </c>
      <c r="M30" s="14">
        <v>41202510.200000003</v>
      </c>
      <c r="N30" s="14" t="s">
        <v>32</v>
      </c>
      <c r="O30" s="14" t="s">
        <v>32</v>
      </c>
      <c r="P30" s="14">
        <f>SUM(Table163[[#This Row],[2017]:[2022]])</f>
        <v>192499999.89999998</v>
      </c>
      <c r="Q30" s="20">
        <v>240000000</v>
      </c>
      <c r="R30" s="21"/>
      <c r="S30" s="22" t="s">
        <v>159</v>
      </c>
      <c r="T30" s="22" t="s">
        <v>11</v>
      </c>
      <c r="U30" s="28" t="s">
        <v>60</v>
      </c>
      <c r="V30" s="25" t="s">
        <v>178</v>
      </c>
    </row>
    <row r="31" spans="1:22" ht="270" x14ac:dyDescent="0.25">
      <c r="A31" s="9" t="s">
        <v>179</v>
      </c>
      <c r="B31" s="10" t="s">
        <v>24</v>
      </c>
      <c r="C31" s="9" t="s">
        <v>25</v>
      </c>
      <c r="D31" s="9" t="s">
        <v>26</v>
      </c>
      <c r="E31" s="11" t="s">
        <v>180</v>
      </c>
      <c r="F31" s="10" t="s">
        <v>42</v>
      </c>
      <c r="G31" s="10" t="s">
        <v>42</v>
      </c>
      <c r="H31" s="12" t="s">
        <v>123</v>
      </c>
      <c r="I31" s="13" t="s">
        <v>181</v>
      </c>
      <c r="J31" s="14">
        <v>309386000</v>
      </c>
      <c r="K31" s="14">
        <v>309386000</v>
      </c>
      <c r="L31" s="14">
        <v>309386000</v>
      </c>
      <c r="M31" s="14">
        <v>309386000</v>
      </c>
      <c r="N31" s="14">
        <v>309386000</v>
      </c>
      <c r="O31" s="14" t="s">
        <v>32</v>
      </c>
      <c r="P31" s="14">
        <f>SUM(Table163[[#This Row],[2017]:[2022]])</f>
        <v>1546930000</v>
      </c>
      <c r="Q31" s="20">
        <v>1546930000</v>
      </c>
      <c r="R31" s="21"/>
      <c r="S31" s="22" t="s">
        <v>10</v>
      </c>
      <c r="T31" s="22" t="s">
        <v>14</v>
      </c>
      <c r="U31" s="28" t="s">
        <v>182</v>
      </c>
      <c r="V31" s="25" t="s">
        <v>183</v>
      </c>
    </row>
    <row r="32" spans="1:22" ht="300" x14ac:dyDescent="0.25">
      <c r="A32" s="9" t="s">
        <v>184</v>
      </c>
      <c r="B32" s="10" t="s">
        <v>24</v>
      </c>
      <c r="C32" s="9" t="s">
        <v>25</v>
      </c>
      <c r="D32" s="9" t="s">
        <v>26</v>
      </c>
      <c r="E32" s="11" t="s">
        <v>185</v>
      </c>
      <c r="F32" s="10" t="s">
        <v>42</v>
      </c>
      <c r="G32" s="10" t="s">
        <v>42</v>
      </c>
      <c r="H32" s="12" t="s">
        <v>123</v>
      </c>
      <c r="I32" s="13" t="s">
        <v>136</v>
      </c>
      <c r="J32" s="14" t="s">
        <v>32</v>
      </c>
      <c r="K32" s="14" t="s">
        <v>32</v>
      </c>
      <c r="L32" s="14"/>
      <c r="M32" s="14" t="s">
        <v>32</v>
      </c>
      <c r="N32" s="14" t="s">
        <v>32</v>
      </c>
      <c r="O32" s="14" t="s">
        <v>32</v>
      </c>
      <c r="P32" s="14">
        <f>SUM(Table163[[#This Row],[2017]:[2022]])</f>
        <v>0</v>
      </c>
      <c r="Q32" s="47" t="s">
        <v>186</v>
      </c>
      <c r="R32" s="48" t="s">
        <v>187</v>
      </c>
      <c r="S32" s="49" t="s">
        <v>186</v>
      </c>
      <c r="T32" s="49" t="s">
        <v>186</v>
      </c>
      <c r="U32" s="50" t="s">
        <v>33</v>
      </c>
      <c r="V32" s="51" t="s">
        <v>188</v>
      </c>
    </row>
    <row r="33" spans="1:22" ht="105" x14ac:dyDescent="0.25">
      <c r="A33" s="9" t="s">
        <v>189</v>
      </c>
      <c r="B33" s="10" t="s">
        <v>24</v>
      </c>
      <c r="C33" s="9" t="s">
        <v>25</v>
      </c>
      <c r="D33" s="9" t="s">
        <v>26</v>
      </c>
      <c r="E33" s="11" t="s">
        <v>190</v>
      </c>
      <c r="F33" s="10" t="s">
        <v>47</v>
      </c>
      <c r="G33" s="10" t="s">
        <v>191</v>
      </c>
      <c r="H33" s="12" t="s">
        <v>30</v>
      </c>
      <c r="I33" s="13" t="s">
        <v>167</v>
      </c>
      <c r="J33" s="14">
        <v>500000</v>
      </c>
      <c r="K33" s="14">
        <v>1000000</v>
      </c>
      <c r="L33" s="14">
        <v>500000</v>
      </c>
      <c r="M33" s="14" t="s">
        <v>32</v>
      </c>
      <c r="N33" s="14" t="s">
        <v>32</v>
      </c>
      <c r="O33" s="14" t="s">
        <v>32</v>
      </c>
      <c r="P33" s="14">
        <f>SUM(Table163[[#This Row],[2017]:[2022]])</f>
        <v>2000000</v>
      </c>
      <c r="Q33" s="20">
        <v>2000000</v>
      </c>
      <c r="R33" s="21"/>
      <c r="S33" s="31" t="s">
        <v>132</v>
      </c>
      <c r="T33" s="31" t="s">
        <v>13</v>
      </c>
      <c r="U33" s="18" t="s">
        <v>33</v>
      </c>
      <c r="V33" s="25" t="s">
        <v>192</v>
      </c>
    </row>
    <row r="34" spans="1:22" ht="409.5" x14ac:dyDescent="0.25">
      <c r="A34" s="9" t="s">
        <v>193</v>
      </c>
      <c r="B34" s="10" t="s">
        <v>24</v>
      </c>
      <c r="C34" s="9" t="s">
        <v>25</v>
      </c>
      <c r="D34" s="9" t="s">
        <v>26</v>
      </c>
      <c r="E34" s="11" t="s">
        <v>194</v>
      </c>
      <c r="F34" s="10" t="s">
        <v>28</v>
      </c>
      <c r="G34" s="10" t="s">
        <v>195</v>
      </c>
      <c r="H34" s="12" t="s">
        <v>123</v>
      </c>
      <c r="I34" s="13" t="s">
        <v>143</v>
      </c>
      <c r="J34" s="14">
        <v>60732000</v>
      </c>
      <c r="K34" s="14">
        <v>89124000</v>
      </c>
      <c r="L34" s="14">
        <v>66192000</v>
      </c>
      <c r="M34" s="14" t="s">
        <v>32</v>
      </c>
      <c r="N34" s="14" t="s">
        <v>32</v>
      </c>
      <c r="O34" s="14" t="s">
        <v>32</v>
      </c>
      <c r="P34" s="14">
        <f>SUM(Table163[[#This Row],[2017]:[2022]])</f>
        <v>216048000</v>
      </c>
      <c r="Q34" s="20">
        <v>336000000</v>
      </c>
      <c r="R34" s="21"/>
      <c r="S34" s="22" t="s">
        <v>144</v>
      </c>
      <c r="T34" s="22" t="s">
        <v>10</v>
      </c>
      <c r="U34" s="28" t="s">
        <v>60</v>
      </c>
      <c r="V34" s="25" t="s">
        <v>196</v>
      </c>
    </row>
    <row r="35" spans="1:22" ht="409.5" x14ac:dyDescent="0.25">
      <c r="A35" s="9" t="s">
        <v>197</v>
      </c>
      <c r="B35" s="10" t="s">
        <v>24</v>
      </c>
      <c r="C35" s="9" t="s">
        <v>25</v>
      </c>
      <c r="D35" s="9" t="s">
        <v>26</v>
      </c>
      <c r="E35" s="11" t="s">
        <v>198</v>
      </c>
      <c r="F35" s="10" t="s">
        <v>42</v>
      </c>
      <c r="G35" s="10" t="s">
        <v>42</v>
      </c>
      <c r="H35" s="12" t="s">
        <v>123</v>
      </c>
      <c r="I35" s="13" t="s">
        <v>199</v>
      </c>
      <c r="J35" s="14">
        <v>27984909.833000001</v>
      </c>
      <c r="K35" s="14">
        <v>27984909.833000001</v>
      </c>
      <c r="L35" s="14">
        <v>27984909.833000001</v>
      </c>
      <c r="M35" s="14" t="s">
        <v>32</v>
      </c>
      <c r="N35" s="14" t="s">
        <v>32</v>
      </c>
      <c r="O35" s="14" t="s">
        <v>32</v>
      </c>
      <c r="P35" s="14">
        <f>SUM(Table163[[#This Row],[2017]:[2022]])</f>
        <v>83954729.498999998</v>
      </c>
      <c r="Q35" s="20">
        <v>167909459</v>
      </c>
      <c r="R35" s="21"/>
      <c r="S35" s="22" t="s">
        <v>200</v>
      </c>
      <c r="T35" s="22" t="s">
        <v>12</v>
      </c>
      <c r="U35" s="28" t="s">
        <v>60</v>
      </c>
      <c r="V35" s="25" t="s">
        <v>201</v>
      </c>
    </row>
    <row r="36" spans="1:22" ht="105" x14ac:dyDescent="0.25">
      <c r="A36" s="9" t="s">
        <v>202</v>
      </c>
      <c r="B36" s="10" t="s">
        <v>24</v>
      </c>
      <c r="C36" s="9" t="s">
        <v>25</v>
      </c>
      <c r="D36" s="9" t="s">
        <v>26</v>
      </c>
      <c r="E36" s="11" t="s">
        <v>203</v>
      </c>
      <c r="F36" s="10" t="s">
        <v>42</v>
      </c>
      <c r="G36" s="10" t="s">
        <v>42</v>
      </c>
      <c r="H36" s="12" t="s">
        <v>30</v>
      </c>
      <c r="I36" s="13" t="s">
        <v>204</v>
      </c>
      <c r="J36" s="14">
        <v>53016700</v>
      </c>
      <c r="K36" s="14">
        <v>59183300</v>
      </c>
      <c r="L36" s="14">
        <v>62700000</v>
      </c>
      <c r="M36" s="14">
        <v>68200000</v>
      </c>
      <c r="N36" s="14">
        <v>73700000</v>
      </c>
      <c r="O36" s="14">
        <v>79200000</v>
      </c>
      <c r="P36" s="14">
        <f>SUM(Table163[[#This Row],[2017]:[2022]])</f>
        <v>396000000</v>
      </c>
      <c r="Q36" s="52">
        <v>898517400</v>
      </c>
      <c r="R36" s="53"/>
      <c r="S36" s="54">
        <v>2011</v>
      </c>
      <c r="T36" s="54" t="s">
        <v>205</v>
      </c>
      <c r="U36" s="55" t="s">
        <v>43</v>
      </c>
      <c r="V36" s="56" t="s">
        <v>206</v>
      </c>
    </row>
    <row r="37" spans="1:22" ht="105" x14ac:dyDescent="0.25">
      <c r="A37" s="9" t="s">
        <v>207</v>
      </c>
      <c r="B37" s="10" t="s">
        <v>24</v>
      </c>
      <c r="C37" s="9" t="s">
        <v>25</v>
      </c>
      <c r="D37" s="9" t="s">
        <v>26</v>
      </c>
      <c r="E37" s="11" t="s">
        <v>208</v>
      </c>
      <c r="F37" s="10" t="s">
        <v>42</v>
      </c>
      <c r="G37" s="10" t="s">
        <v>42</v>
      </c>
      <c r="H37" s="12" t="s">
        <v>30</v>
      </c>
      <c r="I37" s="13" t="s">
        <v>106</v>
      </c>
      <c r="J37" s="14">
        <v>2500000</v>
      </c>
      <c r="K37" s="14">
        <v>7000000</v>
      </c>
      <c r="L37" s="14">
        <v>37500000</v>
      </c>
      <c r="M37" s="14">
        <v>70000000</v>
      </c>
      <c r="N37" s="14">
        <v>0</v>
      </c>
      <c r="O37" s="14">
        <v>0</v>
      </c>
      <c r="P37" s="14">
        <f>SUM(Table163[[#This Row],[2017]:[2022]])</f>
        <v>117000000</v>
      </c>
      <c r="Q37" s="20">
        <f>P37</f>
        <v>117000000</v>
      </c>
      <c r="R37" s="57"/>
      <c r="S37" s="22">
        <v>2017</v>
      </c>
      <c r="T37" s="22">
        <v>2020</v>
      </c>
      <c r="U37" s="31" t="s">
        <v>43</v>
      </c>
      <c r="V37" s="58" t="s">
        <v>209</v>
      </c>
    </row>
    <row r="38" spans="1:22" ht="105" x14ac:dyDescent="0.25">
      <c r="A38" s="9" t="s">
        <v>210</v>
      </c>
      <c r="B38" s="10" t="s">
        <v>24</v>
      </c>
      <c r="C38" s="9" t="s">
        <v>25</v>
      </c>
      <c r="D38" s="9" t="s">
        <v>26</v>
      </c>
      <c r="E38" s="11" t="s">
        <v>211</v>
      </c>
      <c r="F38" s="10" t="s">
        <v>42</v>
      </c>
      <c r="G38" s="10" t="s">
        <v>42</v>
      </c>
      <c r="H38" s="12" t="s">
        <v>30</v>
      </c>
      <c r="I38" s="13" t="s">
        <v>167</v>
      </c>
      <c r="J38" s="14">
        <v>3850000</v>
      </c>
      <c r="K38" s="14">
        <v>213150000</v>
      </c>
      <c r="L38" s="14">
        <v>201250000</v>
      </c>
      <c r="M38" s="14">
        <v>126450000</v>
      </c>
      <c r="N38" s="14">
        <v>0</v>
      </c>
      <c r="O38" s="14">
        <v>0</v>
      </c>
      <c r="P38" s="14">
        <f>SUM(Table163[[#This Row],[2017]:[2022]])</f>
        <v>544700000</v>
      </c>
      <c r="Q38" s="20">
        <v>544700000</v>
      </c>
      <c r="R38" s="59"/>
      <c r="S38" s="54">
        <v>2016</v>
      </c>
      <c r="T38" s="54">
        <v>2020</v>
      </c>
      <c r="U38" s="60" t="s">
        <v>43</v>
      </c>
      <c r="V38" s="61" t="s">
        <v>212</v>
      </c>
    </row>
    <row r="39" spans="1:22" ht="105" x14ac:dyDescent="0.25">
      <c r="A39" s="9" t="s">
        <v>213</v>
      </c>
      <c r="B39" s="10" t="s">
        <v>24</v>
      </c>
      <c r="C39" s="9" t="s">
        <v>25</v>
      </c>
      <c r="D39" s="9" t="s">
        <v>26</v>
      </c>
      <c r="E39" s="11" t="s">
        <v>214</v>
      </c>
      <c r="F39" s="10" t="s">
        <v>42</v>
      </c>
      <c r="G39" s="10" t="s">
        <v>42</v>
      </c>
      <c r="H39" s="12" t="s">
        <v>30</v>
      </c>
      <c r="I39" s="13" t="s">
        <v>97</v>
      </c>
      <c r="J39" s="14">
        <v>3183040</v>
      </c>
      <c r="K39" s="14">
        <v>3183040</v>
      </c>
      <c r="L39" s="14"/>
      <c r="M39" s="14" t="s">
        <v>32</v>
      </c>
      <c r="N39" s="14" t="s">
        <v>32</v>
      </c>
      <c r="O39" s="14" t="s">
        <v>32</v>
      </c>
      <c r="P39" s="14">
        <f>SUM(Table163[[#This Row],[2017]:[2022]])</f>
        <v>6366080</v>
      </c>
      <c r="Q39" s="20">
        <v>6366080</v>
      </c>
      <c r="R39" s="21"/>
      <c r="S39" s="22">
        <v>2016</v>
      </c>
      <c r="T39" s="22">
        <v>2018</v>
      </c>
      <c r="U39" s="18" t="s">
        <v>33</v>
      </c>
      <c r="V39" s="25" t="s">
        <v>215</v>
      </c>
    </row>
    <row r="40" spans="1:22" ht="409.5" x14ac:dyDescent="0.25">
      <c r="A40" s="9" t="s">
        <v>216</v>
      </c>
      <c r="B40" s="10" t="s">
        <v>24</v>
      </c>
      <c r="C40" s="9" t="s">
        <v>25</v>
      </c>
      <c r="D40" s="9" t="s">
        <v>26</v>
      </c>
      <c r="E40" s="11" t="s">
        <v>217</v>
      </c>
      <c r="F40" s="10" t="s">
        <v>42</v>
      </c>
      <c r="G40" s="10" t="s">
        <v>42</v>
      </c>
      <c r="H40" s="12" t="s">
        <v>30</v>
      </c>
      <c r="I40" s="13" t="s">
        <v>218</v>
      </c>
      <c r="J40" s="14">
        <v>52388000</v>
      </c>
      <c r="K40" s="14">
        <v>87558000</v>
      </c>
      <c r="L40" s="14">
        <v>119792000</v>
      </c>
      <c r="M40" s="14">
        <v>134644000</v>
      </c>
      <c r="N40" s="14">
        <v>132829000</v>
      </c>
      <c r="O40" s="14">
        <v>147408000</v>
      </c>
      <c r="P40" s="14">
        <f>SUM(Table163[[#This Row],[2017]:[2022]])</f>
        <v>674619000</v>
      </c>
      <c r="Q40" s="20">
        <v>674619000</v>
      </c>
      <c r="R40" s="21" t="s">
        <v>219</v>
      </c>
      <c r="S40" s="22">
        <v>2015</v>
      </c>
      <c r="T40" s="22">
        <v>2022</v>
      </c>
      <c r="U40" s="28" t="s">
        <v>60</v>
      </c>
      <c r="V40" s="25" t="s">
        <v>220</v>
      </c>
    </row>
    <row r="41" spans="1:22" ht="105" x14ac:dyDescent="0.25">
      <c r="A41" s="9" t="s">
        <v>221</v>
      </c>
      <c r="B41" s="10" t="s">
        <v>24</v>
      </c>
      <c r="C41" s="9" t="s">
        <v>25</v>
      </c>
      <c r="D41" s="9" t="s">
        <v>26</v>
      </c>
      <c r="E41" s="9" t="s">
        <v>222</v>
      </c>
      <c r="F41" s="10" t="s">
        <v>47</v>
      </c>
      <c r="G41" s="10" t="s">
        <v>223</v>
      </c>
      <c r="H41" s="12" t="s">
        <v>224</v>
      </c>
      <c r="I41" s="13" t="s">
        <v>49</v>
      </c>
      <c r="J41" s="14" t="s">
        <v>32</v>
      </c>
      <c r="K41" s="14">
        <v>243416000</v>
      </c>
      <c r="L41" s="14">
        <v>107879000</v>
      </c>
      <c r="M41" s="14">
        <v>103048000</v>
      </c>
      <c r="N41" s="14" t="s">
        <v>32</v>
      </c>
      <c r="O41" s="14" t="s">
        <v>32</v>
      </c>
      <c r="P41" s="14">
        <f>SUM(Table163[[#This Row],[2017]:[2022]])</f>
        <v>454343000</v>
      </c>
      <c r="Q41" s="62">
        <v>454345000</v>
      </c>
      <c r="R41" s="63" t="s">
        <v>225</v>
      </c>
      <c r="S41" s="64">
        <v>2018</v>
      </c>
      <c r="T41" s="64">
        <v>2020</v>
      </c>
      <c r="U41" s="65" t="s">
        <v>33</v>
      </c>
      <c r="V41" s="66" t="s">
        <v>226</v>
      </c>
    </row>
    <row r="42" spans="1:22" ht="225" x14ac:dyDescent="0.25">
      <c r="A42" s="9" t="s">
        <v>227</v>
      </c>
      <c r="B42" s="10" t="s">
        <v>24</v>
      </c>
      <c r="C42" s="9" t="s">
        <v>25</v>
      </c>
      <c r="D42" s="9" t="s">
        <v>26</v>
      </c>
      <c r="E42" s="11" t="s">
        <v>228</v>
      </c>
      <c r="F42" s="10" t="s">
        <v>47</v>
      </c>
      <c r="G42" s="10" t="s">
        <v>229</v>
      </c>
      <c r="H42" s="12" t="s">
        <v>30</v>
      </c>
      <c r="I42" s="13" t="s">
        <v>49</v>
      </c>
      <c r="J42" s="14" t="s">
        <v>32</v>
      </c>
      <c r="K42" s="14">
        <v>8000000</v>
      </c>
      <c r="L42" s="14">
        <v>11800000</v>
      </c>
      <c r="M42" s="14">
        <v>3800000</v>
      </c>
      <c r="N42" s="14" t="s">
        <v>32</v>
      </c>
      <c r="O42" s="14" t="s">
        <v>32</v>
      </c>
      <c r="P42" s="14">
        <f>SUM(Table163[[#This Row],[2017]:[2022]])</f>
        <v>23600000</v>
      </c>
      <c r="Q42" s="20">
        <v>23600000</v>
      </c>
      <c r="R42" s="21"/>
      <c r="S42" s="22">
        <v>2018</v>
      </c>
      <c r="T42" s="22">
        <v>2020</v>
      </c>
      <c r="U42" s="18" t="s">
        <v>33</v>
      </c>
      <c r="V42" s="19" t="s">
        <v>230</v>
      </c>
    </row>
    <row r="43" spans="1:22" ht="105" x14ac:dyDescent="0.25">
      <c r="A43" s="9" t="s">
        <v>231</v>
      </c>
      <c r="B43" s="10" t="s">
        <v>24</v>
      </c>
      <c r="C43" s="9" t="s">
        <v>25</v>
      </c>
      <c r="D43" s="9" t="s">
        <v>26</v>
      </c>
      <c r="E43" s="9" t="s">
        <v>232</v>
      </c>
      <c r="F43" s="10" t="s">
        <v>42</v>
      </c>
      <c r="G43" s="10" t="s">
        <v>42</v>
      </c>
      <c r="H43" s="12" t="s">
        <v>30</v>
      </c>
      <c r="I43" s="13" t="s">
        <v>172</v>
      </c>
      <c r="J43" s="14">
        <v>4126000</v>
      </c>
      <c r="K43" s="14">
        <v>2000000</v>
      </c>
      <c r="L43" s="14">
        <v>2950000</v>
      </c>
      <c r="M43" s="14">
        <v>3200000</v>
      </c>
      <c r="N43" s="14">
        <v>3602000</v>
      </c>
      <c r="O43" s="14">
        <v>4175000</v>
      </c>
      <c r="P43" s="14">
        <f>SUM(Table163[[#This Row],[2017]:[2022]])</f>
        <v>20053000</v>
      </c>
      <c r="Q43" s="20">
        <v>20053000</v>
      </c>
      <c r="R43" s="26"/>
      <c r="S43" s="27">
        <v>2015</v>
      </c>
      <c r="T43" s="67" t="s">
        <v>138</v>
      </c>
      <c r="U43" s="28" t="s">
        <v>60</v>
      </c>
      <c r="V43" s="68" t="s">
        <v>233</v>
      </c>
    </row>
    <row r="44" spans="1:22" ht="105" x14ac:dyDescent="0.25">
      <c r="A44" s="9" t="s">
        <v>234</v>
      </c>
      <c r="B44" s="10" t="s">
        <v>24</v>
      </c>
      <c r="C44" s="9" t="s">
        <v>25</v>
      </c>
      <c r="D44" s="9" t="s">
        <v>26</v>
      </c>
      <c r="E44" s="9" t="s">
        <v>235</v>
      </c>
      <c r="F44" s="10" t="s">
        <v>42</v>
      </c>
      <c r="G44" s="10" t="s">
        <v>42</v>
      </c>
      <c r="H44" s="69" t="s">
        <v>30</v>
      </c>
      <c r="I44" s="13" t="s">
        <v>236</v>
      </c>
      <c r="J44" s="14">
        <f>2000000/2</f>
        <v>1000000</v>
      </c>
      <c r="K44" s="14" t="s">
        <v>32</v>
      </c>
      <c r="L44" s="14"/>
      <c r="M44" s="14" t="s">
        <v>32</v>
      </c>
      <c r="N44" s="14" t="s">
        <v>32</v>
      </c>
      <c r="O44" s="14" t="s">
        <v>32</v>
      </c>
      <c r="P44" s="14">
        <f>SUM(Table163[[#This Row],[2017]:[2022]])</f>
        <v>1000000</v>
      </c>
      <c r="Q44" s="20">
        <v>2000000</v>
      </c>
      <c r="R44" s="26"/>
      <c r="S44" s="27">
        <v>2016</v>
      </c>
      <c r="T44" s="27">
        <v>2017</v>
      </c>
      <c r="U44" s="18" t="s">
        <v>43</v>
      </c>
      <c r="V44" s="29" t="s">
        <v>237</v>
      </c>
    </row>
    <row r="45" spans="1:22" ht="360" x14ac:dyDescent="0.25">
      <c r="A45" s="9" t="s">
        <v>238</v>
      </c>
      <c r="B45" s="10" t="s">
        <v>24</v>
      </c>
      <c r="C45" s="9" t="s">
        <v>25</v>
      </c>
      <c r="D45" s="9" t="s">
        <v>26</v>
      </c>
      <c r="E45" s="9" t="s">
        <v>239</v>
      </c>
      <c r="F45" s="10" t="s">
        <v>42</v>
      </c>
      <c r="G45" s="10" t="s">
        <v>42</v>
      </c>
      <c r="H45" s="12" t="s">
        <v>30</v>
      </c>
      <c r="I45" s="13" t="s">
        <v>38</v>
      </c>
      <c r="J45" s="14">
        <v>33462000</v>
      </c>
      <c r="K45" s="14">
        <v>33462000</v>
      </c>
      <c r="L45" s="14">
        <v>44351000</v>
      </c>
      <c r="M45" s="14">
        <v>46284000</v>
      </c>
      <c r="N45" s="14">
        <v>45410000</v>
      </c>
      <c r="O45" s="14">
        <v>49081000</v>
      </c>
      <c r="P45" s="14">
        <f>SUM(Table163[[#This Row],[2017]:[2022]])</f>
        <v>252050000</v>
      </c>
      <c r="Q45" s="20">
        <v>333866000</v>
      </c>
      <c r="R45" s="26"/>
      <c r="S45" s="27">
        <v>2017</v>
      </c>
      <c r="T45" s="27">
        <v>2022</v>
      </c>
      <c r="U45" s="28" t="s">
        <v>60</v>
      </c>
      <c r="V45" s="29" t="s">
        <v>240</v>
      </c>
    </row>
    <row r="46" spans="1:22" ht="105" x14ac:dyDescent="0.25">
      <c r="A46" s="9" t="s">
        <v>241</v>
      </c>
      <c r="B46" s="10" t="s">
        <v>24</v>
      </c>
      <c r="C46" s="9" t="s">
        <v>25</v>
      </c>
      <c r="D46" s="9" t="s">
        <v>26</v>
      </c>
      <c r="E46" s="9" t="s">
        <v>242</v>
      </c>
      <c r="F46" s="10" t="s">
        <v>42</v>
      </c>
      <c r="G46" s="10" t="s">
        <v>42</v>
      </c>
      <c r="H46" s="12" t="s">
        <v>30</v>
      </c>
      <c r="I46" s="13">
        <v>2018</v>
      </c>
      <c r="J46" s="14" t="s">
        <v>32</v>
      </c>
      <c r="K46" s="14">
        <v>98909000</v>
      </c>
      <c r="L46" s="14"/>
      <c r="M46" s="14" t="s">
        <v>32</v>
      </c>
      <c r="N46" s="14" t="s">
        <v>32</v>
      </c>
      <c r="O46" s="14" t="s">
        <v>32</v>
      </c>
      <c r="P46" s="14">
        <f>SUM(Table163[[#This Row],[2017]:[2022]])</f>
        <v>98909000</v>
      </c>
      <c r="Q46" s="20">
        <v>98909000</v>
      </c>
      <c r="R46" s="26"/>
      <c r="S46" s="27">
        <v>2018</v>
      </c>
      <c r="T46" s="27">
        <v>2018</v>
      </c>
      <c r="U46" s="28" t="s">
        <v>60</v>
      </c>
      <c r="V46" s="68" t="s">
        <v>243</v>
      </c>
    </row>
    <row r="47" spans="1:22" ht="135" x14ac:dyDescent="0.25">
      <c r="A47" s="9" t="s">
        <v>244</v>
      </c>
      <c r="B47" s="10" t="s">
        <v>24</v>
      </c>
      <c r="C47" s="9" t="s">
        <v>25</v>
      </c>
      <c r="D47" s="9" t="s">
        <v>26</v>
      </c>
      <c r="E47" s="9" t="s">
        <v>245</v>
      </c>
      <c r="F47" s="10" t="s">
        <v>42</v>
      </c>
      <c r="G47" s="10" t="s">
        <v>42</v>
      </c>
      <c r="H47" s="12" t="s">
        <v>30</v>
      </c>
      <c r="I47" s="13" t="s">
        <v>38</v>
      </c>
      <c r="J47" s="70">
        <v>10151000</v>
      </c>
      <c r="K47" s="14">
        <v>10151000</v>
      </c>
      <c r="L47" s="70">
        <v>22150000</v>
      </c>
      <c r="M47" s="70">
        <v>25925000</v>
      </c>
      <c r="N47" s="14">
        <v>21101000</v>
      </c>
      <c r="O47" s="14">
        <v>22266000</v>
      </c>
      <c r="P47" s="14">
        <f>SUM(Table163[[#This Row],[2017]:[2022]])</f>
        <v>111744000</v>
      </c>
      <c r="Q47" s="20">
        <v>133908990</v>
      </c>
      <c r="R47" s="26"/>
      <c r="S47" s="27">
        <v>2017</v>
      </c>
      <c r="T47" s="27">
        <v>2022</v>
      </c>
      <c r="U47" s="28" t="s">
        <v>60</v>
      </c>
      <c r="V47" s="29" t="s">
        <v>246</v>
      </c>
    </row>
    <row r="48" spans="1:22" ht="105" x14ac:dyDescent="0.25">
      <c r="A48" s="9" t="s">
        <v>247</v>
      </c>
      <c r="B48" s="10" t="s">
        <v>24</v>
      </c>
      <c r="C48" s="9" t="s">
        <v>25</v>
      </c>
      <c r="D48" s="9" t="s">
        <v>26</v>
      </c>
      <c r="E48" s="9" t="s">
        <v>248</v>
      </c>
      <c r="F48" s="10" t="s">
        <v>42</v>
      </c>
      <c r="G48" s="10" t="s">
        <v>42</v>
      </c>
      <c r="H48" s="12" t="s">
        <v>30</v>
      </c>
      <c r="I48" s="13">
        <v>2018</v>
      </c>
      <c r="J48" s="14" t="s">
        <v>32</v>
      </c>
      <c r="K48" s="14">
        <v>24779000</v>
      </c>
      <c r="L48" s="14"/>
      <c r="M48" s="14" t="s">
        <v>32</v>
      </c>
      <c r="N48" s="14" t="s">
        <v>32</v>
      </c>
      <c r="O48" s="14" t="s">
        <v>32</v>
      </c>
      <c r="P48" s="14">
        <f>SUM(Table163[[#This Row],[2017]:[2022]])</f>
        <v>24779000</v>
      </c>
      <c r="Q48" s="20">
        <v>24779000</v>
      </c>
      <c r="R48" s="26"/>
      <c r="S48" s="27">
        <v>2018</v>
      </c>
      <c r="T48" s="27">
        <v>2018</v>
      </c>
      <c r="U48" s="28" t="s">
        <v>60</v>
      </c>
      <c r="V48" s="29" t="s">
        <v>249</v>
      </c>
    </row>
    <row r="49" spans="1:22" ht="255" x14ac:dyDescent="0.25">
      <c r="A49" s="9" t="s">
        <v>250</v>
      </c>
      <c r="B49" s="10" t="s">
        <v>24</v>
      </c>
      <c r="C49" s="9" t="s">
        <v>25</v>
      </c>
      <c r="D49" s="9" t="s">
        <v>26</v>
      </c>
      <c r="E49" s="9" t="s">
        <v>251</v>
      </c>
      <c r="F49" s="10" t="s">
        <v>42</v>
      </c>
      <c r="G49" s="10" t="s">
        <v>42</v>
      </c>
      <c r="H49" s="12" t="s">
        <v>30</v>
      </c>
      <c r="I49" s="13" t="s">
        <v>252</v>
      </c>
      <c r="J49" s="14">
        <v>256120000</v>
      </c>
      <c r="K49" s="14">
        <v>256120000</v>
      </c>
      <c r="L49" s="14">
        <v>223670000</v>
      </c>
      <c r="M49" s="14">
        <v>294634000</v>
      </c>
      <c r="N49" s="14">
        <v>241094000</v>
      </c>
      <c r="O49" s="14">
        <v>231123000</v>
      </c>
      <c r="P49" s="14">
        <f>SUM(Table163[[#This Row],[2017]:[2022]])</f>
        <v>1502761000</v>
      </c>
      <c r="Q49" s="20">
        <v>2075356000</v>
      </c>
      <c r="R49" s="26"/>
      <c r="S49" s="27">
        <v>2018</v>
      </c>
      <c r="T49" s="27" t="s">
        <v>138</v>
      </c>
      <c r="U49" s="28" t="s">
        <v>60</v>
      </c>
      <c r="V49" s="29" t="s">
        <v>253</v>
      </c>
    </row>
    <row r="50" spans="1:22" ht="135" x14ac:dyDescent="0.25">
      <c r="A50" s="9" t="s">
        <v>254</v>
      </c>
      <c r="B50" s="10" t="s">
        <v>24</v>
      </c>
      <c r="C50" s="9" t="s">
        <v>25</v>
      </c>
      <c r="D50" s="9" t="s">
        <v>26</v>
      </c>
      <c r="E50" s="9" t="s">
        <v>255</v>
      </c>
      <c r="F50" s="10" t="s">
        <v>42</v>
      </c>
      <c r="G50" s="10" t="s">
        <v>42</v>
      </c>
      <c r="H50" s="12" t="s">
        <v>30</v>
      </c>
      <c r="I50" s="13">
        <v>2018</v>
      </c>
      <c r="J50" s="14" t="s">
        <v>32</v>
      </c>
      <c r="K50" s="14">
        <v>99790000</v>
      </c>
      <c r="L50" s="14"/>
      <c r="M50" s="14" t="s">
        <v>32</v>
      </c>
      <c r="N50" s="14" t="s">
        <v>32</v>
      </c>
      <c r="O50" s="14" t="s">
        <v>32</v>
      </c>
      <c r="P50" s="14">
        <f>SUM(Table163[[#This Row],[2017]:[2022]])</f>
        <v>99790000</v>
      </c>
      <c r="Q50" s="20">
        <v>99790000</v>
      </c>
      <c r="R50" s="26"/>
      <c r="S50" s="27">
        <v>2018</v>
      </c>
      <c r="T50" s="27">
        <v>2018</v>
      </c>
      <c r="U50" s="28" t="s">
        <v>60</v>
      </c>
      <c r="V50" s="29" t="s">
        <v>253</v>
      </c>
    </row>
    <row r="51" spans="1:22" ht="375" x14ac:dyDescent="0.25">
      <c r="A51" s="9" t="s">
        <v>256</v>
      </c>
      <c r="B51" s="10" t="s">
        <v>24</v>
      </c>
      <c r="C51" s="9" t="s">
        <v>25</v>
      </c>
      <c r="D51" s="9" t="s">
        <v>26</v>
      </c>
      <c r="E51" s="11" t="s">
        <v>257</v>
      </c>
      <c r="F51" s="10" t="s">
        <v>28</v>
      </c>
      <c r="G51" s="10" t="s">
        <v>258</v>
      </c>
      <c r="H51" s="12" t="s">
        <v>30</v>
      </c>
      <c r="I51" s="13" t="s">
        <v>74</v>
      </c>
      <c r="J51" s="14">
        <v>6000000</v>
      </c>
      <c r="K51" s="14">
        <v>6600000</v>
      </c>
      <c r="L51" s="14">
        <v>6600000</v>
      </c>
      <c r="M51" s="14">
        <v>6800000</v>
      </c>
      <c r="N51" s="14">
        <v>6800000</v>
      </c>
      <c r="O51" s="14">
        <v>6800000</v>
      </c>
      <c r="P51" s="14">
        <f>SUM(Table163[[#This Row],[2017]:[2022]])</f>
        <v>39600000</v>
      </c>
      <c r="Q51" s="20">
        <v>54883944.32</v>
      </c>
      <c r="R51" s="21"/>
      <c r="S51" s="27">
        <v>2013</v>
      </c>
      <c r="T51" s="27">
        <v>2022</v>
      </c>
      <c r="U51" s="28" t="s">
        <v>60</v>
      </c>
      <c r="V51" s="25" t="s">
        <v>259</v>
      </c>
    </row>
    <row r="52" spans="1:22" ht="105" x14ac:dyDescent="0.25">
      <c r="A52" s="9" t="s">
        <v>260</v>
      </c>
      <c r="B52" s="10" t="s">
        <v>24</v>
      </c>
      <c r="C52" s="9" t="s">
        <v>25</v>
      </c>
      <c r="D52" s="9" t="s">
        <v>26</v>
      </c>
      <c r="E52" s="11" t="s">
        <v>261</v>
      </c>
      <c r="F52" s="10" t="s">
        <v>42</v>
      </c>
      <c r="G52" s="10" t="s">
        <v>42</v>
      </c>
      <c r="H52" s="12" t="s">
        <v>30</v>
      </c>
      <c r="I52" s="13" t="s">
        <v>262</v>
      </c>
      <c r="J52" s="14">
        <v>2421000</v>
      </c>
      <c r="K52" s="14">
        <v>11659000</v>
      </c>
      <c r="L52" s="14">
        <v>4922000</v>
      </c>
      <c r="M52" s="14">
        <v>5215000</v>
      </c>
      <c r="N52" s="14">
        <v>5371000</v>
      </c>
      <c r="O52" s="14">
        <v>5533000</v>
      </c>
      <c r="P52" s="14">
        <f>SUM(Table163[[#This Row],[2017]:[2022]])</f>
        <v>35121000</v>
      </c>
      <c r="Q52" s="20">
        <v>35121000</v>
      </c>
      <c r="R52" s="21"/>
      <c r="S52" s="22">
        <v>2017</v>
      </c>
      <c r="T52" s="27" t="s">
        <v>138</v>
      </c>
      <c r="U52" s="23" t="s">
        <v>43</v>
      </c>
      <c r="V52" s="25" t="s">
        <v>263</v>
      </c>
    </row>
    <row r="53" spans="1:22" ht="180" x14ac:dyDescent="0.25">
      <c r="A53" s="9" t="s">
        <v>264</v>
      </c>
      <c r="B53" s="10" t="s">
        <v>24</v>
      </c>
      <c r="C53" s="9" t="s">
        <v>25</v>
      </c>
      <c r="D53" s="9" t="s">
        <v>26</v>
      </c>
      <c r="E53" s="11" t="s">
        <v>265</v>
      </c>
      <c r="F53" s="10" t="s">
        <v>28</v>
      </c>
      <c r="G53" s="10" t="s">
        <v>266</v>
      </c>
      <c r="H53" s="12" t="s">
        <v>30</v>
      </c>
      <c r="I53" s="13" t="s">
        <v>74</v>
      </c>
      <c r="J53" s="14">
        <v>15600000</v>
      </c>
      <c r="K53" s="14">
        <v>15600000</v>
      </c>
      <c r="L53" s="14">
        <v>15600000</v>
      </c>
      <c r="M53" s="14">
        <v>15600000</v>
      </c>
      <c r="N53" s="14">
        <v>15800000</v>
      </c>
      <c r="O53" s="14">
        <v>15800000</v>
      </c>
      <c r="P53" s="14">
        <f>SUM(Table163[[#This Row],[2017]:[2022]])</f>
        <v>94000000</v>
      </c>
      <c r="Q53" s="20">
        <v>120816740</v>
      </c>
      <c r="R53" s="21"/>
      <c r="S53" s="22">
        <v>2013</v>
      </c>
      <c r="T53" s="22">
        <v>2022</v>
      </c>
      <c r="U53" s="18" t="s">
        <v>43</v>
      </c>
      <c r="V53" s="25" t="s">
        <v>267</v>
      </c>
    </row>
    <row r="54" spans="1:22" ht="285" x14ac:dyDescent="0.25">
      <c r="A54" s="9" t="s">
        <v>268</v>
      </c>
      <c r="B54" s="10" t="s">
        <v>24</v>
      </c>
      <c r="C54" s="9" t="s">
        <v>25</v>
      </c>
      <c r="D54" s="9" t="s">
        <v>26</v>
      </c>
      <c r="E54" s="11" t="s">
        <v>269</v>
      </c>
      <c r="F54" s="10" t="s">
        <v>42</v>
      </c>
      <c r="G54" s="10" t="s">
        <v>42</v>
      </c>
      <c r="H54" s="12" t="s">
        <v>30</v>
      </c>
      <c r="I54" s="13" t="s">
        <v>38</v>
      </c>
      <c r="J54" s="70">
        <v>572560000</v>
      </c>
      <c r="K54" s="70">
        <v>572560000</v>
      </c>
      <c r="L54" s="70">
        <v>744283000</v>
      </c>
      <c r="M54" s="70">
        <v>701453000</v>
      </c>
      <c r="N54" s="14">
        <v>869550000</v>
      </c>
      <c r="O54" s="14">
        <v>726620000</v>
      </c>
      <c r="P54" s="14">
        <f>SUM(Table163[[#This Row],[2017]:[2022]])</f>
        <v>4187026000</v>
      </c>
      <c r="Q54" s="20">
        <f>SUM(Table163[[#This Row],[2017]:[2022]])</f>
        <v>4187026000</v>
      </c>
      <c r="R54" s="21"/>
      <c r="S54" s="22">
        <v>2017</v>
      </c>
      <c r="T54" s="22">
        <v>2022</v>
      </c>
      <c r="U54" s="23" t="s">
        <v>43</v>
      </c>
      <c r="V54" s="19" t="s">
        <v>270</v>
      </c>
    </row>
    <row r="55" spans="1:22" ht="120" x14ac:dyDescent="0.25">
      <c r="A55" s="9" t="s">
        <v>271</v>
      </c>
      <c r="B55" s="10" t="s">
        <v>24</v>
      </c>
      <c r="C55" s="9" t="s">
        <v>25</v>
      </c>
      <c r="D55" s="9" t="s">
        <v>26</v>
      </c>
      <c r="E55" s="11" t="s">
        <v>272</v>
      </c>
      <c r="F55" s="10" t="s">
        <v>42</v>
      </c>
      <c r="G55" s="10" t="s">
        <v>42</v>
      </c>
      <c r="H55" s="12" t="s">
        <v>30</v>
      </c>
      <c r="I55" s="13">
        <v>2018</v>
      </c>
      <c r="J55" s="14" t="s">
        <v>32</v>
      </c>
      <c r="K55" s="14">
        <v>506520000</v>
      </c>
      <c r="L55" s="14"/>
      <c r="M55" s="14" t="s">
        <v>32</v>
      </c>
      <c r="N55" s="14" t="s">
        <v>32</v>
      </c>
      <c r="O55" s="14" t="s">
        <v>32</v>
      </c>
      <c r="P55" s="14">
        <f>SUM(Table163[[#This Row],[2017]:[2022]])</f>
        <v>506520000</v>
      </c>
      <c r="Q55" s="20">
        <v>506520000</v>
      </c>
      <c r="R55" s="21"/>
      <c r="S55" s="22">
        <v>2018</v>
      </c>
      <c r="T55" s="22">
        <v>2018</v>
      </c>
      <c r="U55" s="23" t="s">
        <v>43</v>
      </c>
      <c r="V55" s="19" t="s">
        <v>270</v>
      </c>
    </row>
    <row r="56" spans="1:22" ht="405" x14ac:dyDescent="0.25">
      <c r="A56" s="9" t="s">
        <v>273</v>
      </c>
      <c r="B56" s="10" t="s">
        <v>24</v>
      </c>
      <c r="C56" s="9" t="s">
        <v>25</v>
      </c>
      <c r="D56" s="9" t="s">
        <v>26</v>
      </c>
      <c r="E56" s="9" t="s">
        <v>274</v>
      </c>
      <c r="F56" s="10" t="s">
        <v>28</v>
      </c>
      <c r="G56" s="10" t="s">
        <v>275</v>
      </c>
      <c r="H56" s="10" t="s">
        <v>30</v>
      </c>
      <c r="I56" s="13" t="s">
        <v>218</v>
      </c>
      <c r="J56" s="14">
        <v>7400000</v>
      </c>
      <c r="K56" s="14">
        <v>14800000</v>
      </c>
      <c r="L56" s="14">
        <v>14800000</v>
      </c>
      <c r="M56" s="14">
        <v>14800000</v>
      </c>
      <c r="N56" s="14">
        <v>15000000</v>
      </c>
      <c r="O56" s="14">
        <v>15000000</v>
      </c>
      <c r="P56" s="14">
        <f>SUM(Table163[[#This Row],[2017]:[2022]])</f>
        <v>81800000</v>
      </c>
      <c r="Q56" s="20">
        <v>88716400</v>
      </c>
      <c r="R56" s="21"/>
      <c r="S56" s="22">
        <v>2015</v>
      </c>
      <c r="T56" s="22">
        <v>2022</v>
      </c>
      <c r="U56" s="18" t="s">
        <v>43</v>
      </c>
      <c r="V56" s="71" t="s">
        <v>276</v>
      </c>
    </row>
    <row r="57" spans="1:22" ht="105" x14ac:dyDescent="0.25">
      <c r="A57" s="9" t="s">
        <v>277</v>
      </c>
      <c r="B57" s="10" t="s">
        <v>24</v>
      </c>
      <c r="C57" s="9" t="s">
        <v>25</v>
      </c>
      <c r="D57" s="9" t="s">
        <v>26</v>
      </c>
      <c r="E57" s="11" t="s">
        <v>278</v>
      </c>
      <c r="F57" s="10" t="s">
        <v>28</v>
      </c>
      <c r="G57" s="10" t="s">
        <v>279</v>
      </c>
      <c r="H57" s="10" t="s">
        <v>177</v>
      </c>
      <c r="I57" s="13" t="s">
        <v>167</v>
      </c>
      <c r="J57" s="14" t="s">
        <v>32</v>
      </c>
      <c r="K57" s="14">
        <f>Q57/4</f>
        <v>66113250</v>
      </c>
      <c r="L57" s="14">
        <f>K57</f>
        <v>66113250</v>
      </c>
      <c r="M57" s="14">
        <f>L57</f>
        <v>66113250</v>
      </c>
      <c r="N57" s="14">
        <f>M57</f>
        <v>66113250</v>
      </c>
      <c r="O57" s="14" t="s">
        <v>32</v>
      </c>
      <c r="P57" s="14">
        <f>SUM(Table163[[#This Row],[2017]:[2022]])</f>
        <v>264453000</v>
      </c>
      <c r="Q57" s="20">
        <v>264453000</v>
      </c>
      <c r="R57" s="21"/>
      <c r="S57" s="23">
        <v>2016</v>
      </c>
      <c r="T57" s="23">
        <v>2020</v>
      </c>
      <c r="U57" s="18" t="s">
        <v>182</v>
      </c>
      <c r="V57" s="19" t="s">
        <v>280</v>
      </c>
    </row>
    <row r="58" spans="1:22" ht="105" x14ac:dyDescent="0.25">
      <c r="A58" s="9" t="s">
        <v>281</v>
      </c>
      <c r="B58" s="10" t="s">
        <v>282</v>
      </c>
      <c r="C58" s="9" t="s">
        <v>25</v>
      </c>
      <c r="D58" s="9" t="s">
        <v>26</v>
      </c>
      <c r="E58" s="9" t="s">
        <v>283</v>
      </c>
      <c r="F58" s="10" t="s">
        <v>42</v>
      </c>
      <c r="G58" s="10" t="s">
        <v>42</v>
      </c>
      <c r="H58" s="12" t="s">
        <v>30</v>
      </c>
      <c r="I58" s="13" t="s">
        <v>284</v>
      </c>
      <c r="J58" s="14">
        <v>14795979</v>
      </c>
      <c r="K58" s="14">
        <v>0</v>
      </c>
      <c r="L58" s="14"/>
      <c r="M58" s="14" t="s">
        <v>32</v>
      </c>
      <c r="N58" s="14" t="s">
        <v>32</v>
      </c>
      <c r="O58" s="14" t="s">
        <v>32</v>
      </c>
      <c r="P58" s="14">
        <f>SUM(Table163[[#This Row],[2017]:[2022]])</f>
        <v>14795979</v>
      </c>
      <c r="Q58" s="20">
        <v>72787357.469999999</v>
      </c>
      <c r="R58" s="26" t="s">
        <v>285</v>
      </c>
      <c r="S58" s="22">
        <v>2014</v>
      </c>
      <c r="T58" s="22">
        <v>2017</v>
      </c>
      <c r="U58" s="23" t="s">
        <v>286</v>
      </c>
      <c r="V58" s="29" t="s">
        <v>287</v>
      </c>
    </row>
    <row r="59" spans="1:22" ht="105" x14ac:dyDescent="0.25">
      <c r="A59" s="9" t="s">
        <v>288</v>
      </c>
      <c r="B59" s="10" t="s">
        <v>289</v>
      </c>
      <c r="C59" s="9" t="s">
        <v>25</v>
      </c>
      <c r="D59" s="9" t="s">
        <v>26</v>
      </c>
      <c r="E59" s="9" t="s">
        <v>290</v>
      </c>
      <c r="F59" s="10" t="s">
        <v>28</v>
      </c>
      <c r="G59" s="9" t="s">
        <v>291</v>
      </c>
      <c r="H59" s="12" t="s">
        <v>30</v>
      </c>
      <c r="I59" s="13" t="s">
        <v>38</v>
      </c>
      <c r="J59" s="14">
        <v>17282000</v>
      </c>
      <c r="K59" s="14">
        <v>17282000</v>
      </c>
      <c r="L59" s="14">
        <v>25923000</v>
      </c>
      <c r="M59" s="14">
        <v>38884500</v>
      </c>
      <c r="N59" s="14">
        <v>58326750</v>
      </c>
      <c r="O59" s="14">
        <v>87490125</v>
      </c>
      <c r="P59" s="14">
        <f>SUM(Table163[[#This Row],[2017]:[2022]])</f>
        <v>245188375</v>
      </c>
      <c r="Q59" s="20">
        <v>245188375</v>
      </c>
      <c r="R59" s="26"/>
      <c r="S59" s="23">
        <v>2017</v>
      </c>
      <c r="T59" s="23">
        <v>2022</v>
      </c>
      <c r="U59" s="23" t="s">
        <v>43</v>
      </c>
      <c r="V59" s="29" t="s">
        <v>292</v>
      </c>
    </row>
    <row r="60" spans="1:22" ht="105" x14ac:dyDescent="0.25">
      <c r="A60" s="9" t="s">
        <v>293</v>
      </c>
      <c r="B60" s="10" t="s">
        <v>289</v>
      </c>
      <c r="C60" s="9" t="s">
        <v>25</v>
      </c>
      <c r="D60" s="9" t="s">
        <v>26</v>
      </c>
      <c r="E60" s="32" t="s">
        <v>294</v>
      </c>
      <c r="F60" s="10" t="s">
        <v>28</v>
      </c>
      <c r="G60" s="9" t="s">
        <v>291</v>
      </c>
      <c r="H60" s="12" t="s">
        <v>30</v>
      </c>
      <c r="I60" s="13" t="s">
        <v>38</v>
      </c>
      <c r="J60" s="14">
        <v>10863000</v>
      </c>
      <c r="K60" s="14">
        <v>63101000</v>
      </c>
      <c r="L60" s="14">
        <v>89175000</v>
      </c>
      <c r="M60" s="14">
        <v>90893000</v>
      </c>
      <c r="N60" s="14">
        <v>71101000</v>
      </c>
      <c r="O60" s="14">
        <v>54595000</v>
      </c>
      <c r="P60" s="14">
        <f>SUM(Table163[[#This Row],[2017]:[2022]])</f>
        <v>379728000</v>
      </c>
      <c r="Q60" s="20">
        <v>379728000</v>
      </c>
      <c r="R60" s="26"/>
      <c r="S60" s="23">
        <v>2017</v>
      </c>
      <c r="T60" s="23">
        <v>2022</v>
      </c>
      <c r="U60" s="23" t="s">
        <v>43</v>
      </c>
      <c r="V60" s="33" t="s">
        <v>295</v>
      </c>
    </row>
    <row r="61" spans="1:22" ht="409.5" x14ac:dyDescent="0.25">
      <c r="A61" s="9" t="s">
        <v>296</v>
      </c>
      <c r="B61" s="10" t="s">
        <v>282</v>
      </c>
      <c r="C61" s="9" t="s">
        <v>25</v>
      </c>
      <c r="D61" s="9" t="s">
        <v>26</v>
      </c>
      <c r="E61" s="9" t="s">
        <v>297</v>
      </c>
      <c r="F61" s="10" t="s">
        <v>47</v>
      </c>
      <c r="G61" s="10" t="s">
        <v>298</v>
      </c>
      <c r="H61" s="12" t="s">
        <v>30</v>
      </c>
      <c r="I61" s="13" t="s">
        <v>157</v>
      </c>
      <c r="J61" s="14">
        <v>409918</v>
      </c>
      <c r="K61" s="14">
        <v>819836</v>
      </c>
      <c r="L61" s="14"/>
      <c r="M61" s="14" t="s">
        <v>32</v>
      </c>
      <c r="N61" s="14" t="s">
        <v>32</v>
      </c>
      <c r="O61" s="14" t="s">
        <v>32</v>
      </c>
      <c r="P61" s="14">
        <f>SUM(Table163[[#This Row],[2017]:[2022]])</f>
        <v>1229754</v>
      </c>
      <c r="Q61" s="20">
        <v>3498252</v>
      </c>
      <c r="R61" s="26"/>
      <c r="S61" s="22">
        <v>2015</v>
      </c>
      <c r="T61" s="22">
        <v>2018</v>
      </c>
      <c r="U61" s="23" t="s">
        <v>43</v>
      </c>
      <c r="V61" s="29" t="s">
        <v>299</v>
      </c>
    </row>
    <row r="62" spans="1:22" ht="225" x14ac:dyDescent="0.25">
      <c r="A62" s="9" t="s">
        <v>300</v>
      </c>
      <c r="B62" s="10" t="s">
        <v>282</v>
      </c>
      <c r="C62" s="9" t="s">
        <v>25</v>
      </c>
      <c r="D62" s="9" t="s">
        <v>26</v>
      </c>
      <c r="E62" s="9" t="s">
        <v>301</v>
      </c>
      <c r="F62" s="10" t="s">
        <v>28</v>
      </c>
      <c r="G62" s="10" t="s">
        <v>302</v>
      </c>
      <c r="H62" s="12" t="s">
        <v>30</v>
      </c>
      <c r="I62" s="13" t="s">
        <v>303</v>
      </c>
      <c r="J62" s="14">
        <v>26596483</v>
      </c>
      <c r="K62" s="14">
        <v>25407667</v>
      </c>
      <c r="L62" s="14">
        <v>24152262</v>
      </c>
      <c r="M62" s="14" t="s">
        <v>32</v>
      </c>
      <c r="N62" s="14" t="s">
        <v>32</v>
      </c>
      <c r="O62" s="14" t="s">
        <v>32</v>
      </c>
      <c r="P62" s="14">
        <f>SUM(Table163[[#This Row],[2017]:[2022]])</f>
        <v>76156412</v>
      </c>
      <c r="Q62" s="20">
        <v>76156412</v>
      </c>
      <c r="R62" s="26"/>
      <c r="S62" s="22">
        <v>2017</v>
      </c>
      <c r="T62" s="22">
        <v>2019</v>
      </c>
      <c r="U62" s="23" t="s">
        <v>43</v>
      </c>
      <c r="V62" s="68" t="s">
        <v>304</v>
      </c>
    </row>
    <row r="63" spans="1:22" ht="105" x14ac:dyDescent="0.25">
      <c r="A63" s="9" t="s">
        <v>305</v>
      </c>
      <c r="B63" s="10" t="s">
        <v>282</v>
      </c>
      <c r="C63" s="9" t="s">
        <v>25</v>
      </c>
      <c r="D63" s="9" t="s">
        <v>26</v>
      </c>
      <c r="E63" s="9" t="s">
        <v>306</v>
      </c>
      <c r="F63" s="10" t="s">
        <v>28</v>
      </c>
      <c r="G63" s="10" t="s">
        <v>307</v>
      </c>
      <c r="H63" s="69" t="s">
        <v>30</v>
      </c>
      <c r="I63" s="13" t="s">
        <v>303</v>
      </c>
      <c r="J63" s="14">
        <v>2629688</v>
      </c>
      <c r="K63" s="14">
        <v>2359688</v>
      </c>
      <c r="L63" s="14"/>
      <c r="M63" s="14" t="s">
        <v>32</v>
      </c>
      <c r="N63" s="14" t="s">
        <v>32</v>
      </c>
      <c r="O63" s="14" t="s">
        <v>32</v>
      </c>
      <c r="P63" s="14">
        <f>SUM(Table163[[#This Row],[2017]:[2022]])</f>
        <v>4989376</v>
      </c>
      <c r="Q63" s="72">
        <v>4989376</v>
      </c>
      <c r="R63" s="26"/>
      <c r="S63" s="22">
        <v>2017</v>
      </c>
      <c r="T63" s="22">
        <v>2019</v>
      </c>
      <c r="U63" s="23" t="s">
        <v>43</v>
      </c>
      <c r="V63" s="29" t="s">
        <v>308</v>
      </c>
    </row>
    <row r="64" spans="1:22" ht="105" x14ac:dyDescent="0.25">
      <c r="A64" s="9" t="s">
        <v>309</v>
      </c>
      <c r="B64" s="10" t="s">
        <v>282</v>
      </c>
      <c r="C64" s="9" t="s">
        <v>25</v>
      </c>
      <c r="D64" s="9" t="s">
        <v>26</v>
      </c>
      <c r="E64" s="9" t="s">
        <v>310</v>
      </c>
      <c r="F64" s="10" t="s">
        <v>28</v>
      </c>
      <c r="G64" s="10" t="s">
        <v>311</v>
      </c>
      <c r="H64" s="69" t="s">
        <v>30</v>
      </c>
      <c r="I64" s="13" t="s">
        <v>284</v>
      </c>
      <c r="J64" s="14">
        <v>2497038</v>
      </c>
      <c r="K64" s="14" t="s">
        <v>32</v>
      </c>
      <c r="L64" s="14"/>
      <c r="M64" s="14" t="s">
        <v>32</v>
      </c>
      <c r="N64" s="14" t="s">
        <v>32</v>
      </c>
      <c r="O64" s="14" t="s">
        <v>32</v>
      </c>
      <c r="P64" s="14">
        <f>SUM(Table163[[#This Row],[2017]:[2022]])</f>
        <v>2497038</v>
      </c>
      <c r="Q64" s="72">
        <v>34942280</v>
      </c>
      <c r="R64" s="26" t="s">
        <v>285</v>
      </c>
      <c r="S64" s="22">
        <v>2014</v>
      </c>
      <c r="T64" s="22">
        <v>2017</v>
      </c>
      <c r="U64" s="23" t="s">
        <v>286</v>
      </c>
      <c r="V64" s="29" t="s">
        <v>312</v>
      </c>
    </row>
    <row r="65" spans="1:22" ht="105" x14ac:dyDescent="0.25">
      <c r="A65" s="9" t="s">
        <v>313</v>
      </c>
      <c r="B65" s="10" t="s">
        <v>282</v>
      </c>
      <c r="C65" s="9" t="s">
        <v>25</v>
      </c>
      <c r="D65" s="9" t="s">
        <v>26</v>
      </c>
      <c r="E65" s="9" t="s">
        <v>314</v>
      </c>
      <c r="F65" s="10" t="s">
        <v>28</v>
      </c>
      <c r="G65" s="10" t="s">
        <v>315</v>
      </c>
      <c r="H65" s="12" t="s">
        <v>30</v>
      </c>
      <c r="I65" s="13" t="s">
        <v>97</v>
      </c>
      <c r="J65" s="14">
        <v>2261648</v>
      </c>
      <c r="K65" s="14" t="s">
        <v>32</v>
      </c>
      <c r="L65" s="14"/>
      <c r="M65" s="14" t="s">
        <v>32</v>
      </c>
      <c r="N65" s="14" t="s">
        <v>32</v>
      </c>
      <c r="O65" s="14" t="s">
        <v>32</v>
      </c>
      <c r="P65" s="14">
        <f>SUM(Table163[[#This Row],[2017]:[2022]])</f>
        <v>2261648</v>
      </c>
      <c r="Q65" s="20">
        <v>4944507</v>
      </c>
      <c r="R65" s="26"/>
      <c r="S65" s="22">
        <v>2016</v>
      </c>
      <c r="T65" s="22">
        <v>2018</v>
      </c>
      <c r="U65" s="23" t="s">
        <v>43</v>
      </c>
      <c r="V65" s="73" t="s">
        <v>316</v>
      </c>
    </row>
    <row r="66" spans="1:22" ht="105" x14ac:dyDescent="0.25">
      <c r="A66" s="9" t="s">
        <v>317</v>
      </c>
      <c r="B66" s="10" t="s">
        <v>282</v>
      </c>
      <c r="C66" s="9" t="s">
        <v>25</v>
      </c>
      <c r="D66" s="9" t="s">
        <v>26</v>
      </c>
      <c r="E66" s="9" t="s">
        <v>318</v>
      </c>
      <c r="F66" s="10" t="s">
        <v>47</v>
      </c>
      <c r="G66" s="10" t="s">
        <v>229</v>
      </c>
      <c r="H66" s="12" t="s">
        <v>30</v>
      </c>
      <c r="I66" s="13" t="s">
        <v>31</v>
      </c>
      <c r="J66" s="14">
        <v>771872</v>
      </c>
      <c r="K66" s="14">
        <v>1547432.2</v>
      </c>
      <c r="L66" s="14">
        <v>775872</v>
      </c>
      <c r="M66" s="14" t="s">
        <v>32</v>
      </c>
      <c r="N66" s="14" t="s">
        <v>32</v>
      </c>
      <c r="O66" s="14" t="s">
        <v>32</v>
      </c>
      <c r="P66" s="14">
        <f>SUM(Table163[[#This Row],[2017]:[2022]])</f>
        <v>3095176.2</v>
      </c>
      <c r="Q66" s="20">
        <v>4840701.8</v>
      </c>
      <c r="R66" s="26"/>
      <c r="S66" s="22">
        <v>2016</v>
      </c>
      <c r="T66" s="22">
        <v>2019</v>
      </c>
      <c r="U66" s="23" t="s">
        <v>43</v>
      </c>
      <c r="V66" s="29" t="s">
        <v>319</v>
      </c>
    </row>
    <row r="67" spans="1:22" ht="135" x14ac:dyDescent="0.25">
      <c r="A67" s="9" t="s">
        <v>320</v>
      </c>
      <c r="B67" s="10" t="s">
        <v>282</v>
      </c>
      <c r="C67" s="9" t="s">
        <v>25</v>
      </c>
      <c r="D67" s="9" t="s">
        <v>26</v>
      </c>
      <c r="E67" s="9" t="s">
        <v>321</v>
      </c>
      <c r="F67" s="10" t="s">
        <v>28</v>
      </c>
      <c r="G67" s="10" t="s">
        <v>302</v>
      </c>
      <c r="H67" s="12" t="s">
        <v>30</v>
      </c>
      <c r="I67" s="13" t="s">
        <v>97</v>
      </c>
      <c r="J67" s="14">
        <v>952149</v>
      </c>
      <c r="K67" s="14" t="s">
        <v>32</v>
      </c>
      <c r="L67" s="14"/>
      <c r="M67" s="14" t="s">
        <v>32</v>
      </c>
      <c r="N67" s="14" t="s">
        <v>32</v>
      </c>
      <c r="O67" s="14" t="s">
        <v>32</v>
      </c>
      <c r="P67" s="14">
        <f>SUM(Table163[[#This Row],[2017]:[2022]])</f>
        <v>952149</v>
      </c>
      <c r="Q67" s="20">
        <v>3555265.2</v>
      </c>
      <c r="R67" s="26"/>
      <c r="S67" s="22">
        <v>2016</v>
      </c>
      <c r="T67" s="22">
        <v>2018</v>
      </c>
      <c r="U67" s="23" t="s">
        <v>43</v>
      </c>
      <c r="V67" s="68" t="s">
        <v>322</v>
      </c>
    </row>
    <row r="68" spans="1:22" ht="180" x14ac:dyDescent="0.25">
      <c r="A68" s="9" t="s">
        <v>323</v>
      </c>
      <c r="B68" s="10" t="s">
        <v>282</v>
      </c>
      <c r="C68" s="9" t="s">
        <v>25</v>
      </c>
      <c r="D68" s="9" t="s">
        <v>26</v>
      </c>
      <c r="E68" s="9" t="s">
        <v>324</v>
      </c>
      <c r="F68" s="10" t="s">
        <v>47</v>
      </c>
      <c r="G68" s="10" t="s">
        <v>325</v>
      </c>
      <c r="H68" s="12" t="s">
        <v>30</v>
      </c>
      <c r="I68" s="13" t="s">
        <v>59</v>
      </c>
      <c r="J68" s="14">
        <v>4659434</v>
      </c>
      <c r="K68" s="14">
        <v>3000000</v>
      </c>
      <c r="L68" s="14"/>
      <c r="M68" s="14" t="s">
        <v>32</v>
      </c>
      <c r="N68" s="14" t="s">
        <v>32</v>
      </c>
      <c r="O68" s="14" t="s">
        <v>32</v>
      </c>
      <c r="P68" s="14">
        <f>SUM(Table163[[#This Row],[2017]:[2022]])</f>
        <v>7659434</v>
      </c>
      <c r="Q68" s="20">
        <v>7659434</v>
      </c>
      <c r="R68" s="26"/>
      <c r="S68" s="22">
        <v>2017</v>
      </c>
      <c r="T68" s="22">
        <v>2018</v>
      </c>
      <c r="U68" s="23" t="s">
        <v>43</v>
      </c>
      <c r="V68" s="29" t="s">
        <v>326</v>
      </c>
    </row>
    <row r="69" spans="1:22" ht="105" x14ac:dyDescent="0.25">
      <c r="A69" s="9" t="s">
        <v>327</v>
      </c>
      <c r="B69" s="10" t="s">
        <v>282</v>
      </c>
      <c r="C69" s="9" t="s">
        <v>25</v>
      </c>
      <c r="D69" s="9" t="s">
        <v>26</v>
      </c>
      <c r="E69" s="9" t="s">
        <v>328</v>
      </c>
      <c r="F69" s="10" t="s">
        <v>28</v>
      </c>
      <c r="G69" s="10" t="s">
        <v>329</v>
      </c>
      <c r="H69" s="12" t="s">
        <v>30</v>
      </c>
      <c r="I69" s="13" t="s">
        <v>59</v>
      </c>
      <c r="J69" s="14">
        <v>4900000</v>
      </c>
      <c r="K69" s="70">
        <v>3000000</v>
      </c>
      <c r="L69" s="70"/>
      <c r="M69" s="14" t="s">
        <v>32</v>
      </c>
      <c r="N69" s="14" t="s">
        <v>32</v>
      </c>
      <c r="O69" s="14" t="s">
        <v>32</v>
      </c>
      <c r="P69" s="14">
        <f>SUM(Table163[[#This Row],[2017]:[2022]])</f>
        <v>7900000</v>
      </c>
      <c r="Q69" s="20">
        <v>7900000</v>
      </c>
      <c r="R69" s="26"/>
      <c r="S69" s="22">
        <v>2017</v>
      </c>
      <c r="T69" s="22">
        <v>2018</v>
      </c>
      <c r="U69" s="23" t="s">
        <v>43</v>
      </c>
      <c r="V69" s="29" t="s">
        <v>330</v>
      </c>
    </row>
    <row r="70" spans="1:22" ht="105" x14ac:dyDescent="0.25">
      <c r="A70" s="9" t="s">
        <v>331</v>
      </c>
      <c r="B70" s="10" t="s">
        <v>282</v>
      </c>
      <c r="C70" s="9" t="s">
        <v>25</v>
      </c>
      <c r="D70" s="9" t="s">
        <v>26</v>
      </c>
      <c r="E70" s="9" t="s">
        <v>332</v>
      </c>
      <c r="F70" s="10" t="s">
        <v>47</v>
      </c>
      <c r="G70" s="10" t="s">
        <v>48</v>
      </c>
      <c r="H70" s="12" t="s">
        <v>30</v>
      </c>
      <c r="I70" s="13" t="s">
        <v>31</v>
      </c>
      <c r="J70" s="14">
        <v>1430018</v>
      </c>
      <c r="K70" s="14">
        <v>1100000</v>
      </c>
      <c r="L70" s="14">
        <v>159819</v>
      </c>
      <c r="M70" s="14" t="s">
        <v>32</v>
      </c>
      <c r="N70" s="14" t="s">
        <v>32</v>
      </c>
      <c r="O70" s="14" t="s">
        <v>32</v>
      </c>
      <c r="P70" s="14">
        <f>SUM(Table163[[#This Row],[2017]:[2022]])</f>
        <v>2689837</v>
      </c>
      <c r="Q70" s="20">
        <v>4990000</v>
      </c>
      <c r="R70" s="26"/>
      <c r="S70" s="22">
        <v>2016</v>
      </c>
      <c r="T70" s="22">
        <v>2019</v>
      </c>
      <c r="U70" s="23" t="s">
        <v>43</v>
      </c>
      <c r="V70" s="29" t="s">
        <v>332</v>
      </c>
    </row>
    <row r="71" spans="1:22" ht="105" x14ac:dyDescent="0.25">
      <c r="A71" s="9" t="s">
        <v>333</v>
      </c>
      <c r="B71" s="10" t="s">
        <v>282</v>
      </c>
      <c r="C71" s="9" t="s">
        <v>25</v>
      </c>
      <c r="D71" s="9" t="s">
        <v>26</v>
      </c>
      <c r="E71" s="9" t="s">
        <v>334</v>
      </c>
      <c r="F71" s="10" t="s">
        <v>28</v>
      </c>
      <c r="G71" s="10" t="s">
        <v>335</v>
      </c>
      <c r="H71" s="12" t="s">
        <v>30</v>
      </c>
      <c r="I71" s="13" t="s">
        <v>59</v>
      </c>
      <c r="J71" s="14">
        <v>3001598</v>
      </c>
      <c r="K71" s="14">
        <v>2748094.74</v>
      </c>
      <c r="L71" s="14"/>
      <c r="M71" s="14" t="s">
        <v>32</v>
      </c>
      <c r="N71" s="14" t="s">
        <v>32</v>
      </c>
      <c r="O71" s="14" t="s">
        <v>32</v>
      </c>
      <c r="P71" s="14">
        <f>SUM(Table163[[#This Row],[2017]:[2022]])</f>
        <v>5749692.7400000002</v>
      </c>
      <c r="Q71" s="20">
        <v>5749692.6050000004</v>
      </c>
      <c r="R71" s="26"/>
      <c r="S71" s="22">
        <v>2017</v>
      </c>
      <c r="T71" s="22">
        <v>2018</v>
      </c>
      <c r="U71" s="23" t="s">
        <v>43</v>
      </c>
      <c r="V71" s="29" t="s">
        <v>336</v>
      </c>
    </row>
    <row r="72" spans="1:22" ht="105" x14ac:dyDescent="0.25">
      <c r="A72" s="9" t="s">
        <v>337</v>
      </c>
      <c r="B72" s="10" t="s">
        <v>282</v>
      </c>
      <c r="C72" s="9" t="s">
        <v>25</v>
      </c>
      <c r="D72" s="9" t="s">
        <v>26</v>
      </c>
      <c r="E72" s="9" t="s">
        <v>338</v>
      </c>
      <c r="F72" s="10" t="s">
        <v>47</v>
      </c>
      <c r="G72" s="10" t="s">
        <v>339</v>
      </c>
      <c r="H72" s="12" t="s">
        <v>30</v>
      </c>
      <c r="I72" s="13" t="s">
        <v>59</v>
      </c>
      <c r="J72" s="14">
        <v>2500000</v>
      </c>
      <c r="K72" s="14">
        <v>2500000</v>
      </c>
      <c r="L72" s="14"/>
      <c r="M72" s="14" t="s">
        <v>32</v>
      </c>
      <c r="N72" s="14" t="s">
        <v>32</v>
      </c>
      <c r="O72" s="14" t="s">
        <v>32</v>
      </c>
      <c r="P72" s="14">
        <f>SUM(Table163[[#This Row],[2017]:[2022]])</f>
        <v>5000000</v>
      </c>
      <c r="Q72" s="20">
        <v>5000000</v>
      </c>
      <c r="R72" s="26"/>
      <c r="S72" s="22">
        <v>2017</v>
      </c>
      <c r="T72" s="22">
        <v>2018</v>
      </c>
      <c r="U72" s="23" t="s">
        <v>43</v>
      </c>
      <c r="V72" s="29" t="s">
        <v>340</v>
      </c>
    </row>
    <row r="73" spans="1:22" ht="315" x14ac:dyDescent="0.25">
      <c r="A73" s="9" t="s">
        <v>341</v>
      </c>
      <c r="B73" s="10" t="s">
        <v>282</v>
      </c>
      <c r="C73" s="9" t="s">
        <v>25</v>
      </c>
      <c r="D73" s="9" t="s">
        <v>26</v>
      </c>
      <c r="E73" s="9" t="s">
        <v>342</v>
      </c>
      <c r="F73" s="10" t="s">
        <v>42</v>
      </c>
      <c r="G73" s="10" t="s">
        <v>42</v>
      </c>
      <c r="H73" s="12" t="s">
        <v>186</v>
      </c>
      <c r="I73" s="13" t="s">
        <v>49</v>
      </c>
      <c r="J73" s="14" t="s">
        <v>32</v>
      </c>
      <c r="K73" s="14">
        <v>52000000</v>
      </c>
      <c r="L73" s="14">
        <v>73000000</v>
      </c>
      <c r="M73" s="14">
        <v>40000000</v>
      </c>
      <c r="N73" s="14" t="s">
        <v>32</v>
      </c>
      <c r="O73" s="14" t="s">
        <v>32</v>
      </c>
      <c r="P73" s="14">
        <f>SUM(Table163[[#This Row],[2017]:[2022]])</f>
        <v>165000000</v>
      </c>
      <c r="Q73" s="20">
        <v>165000000</v>
      </c>
      <c r="R73" s="26"/>
      <c r="S73" s="22">
        <v>2018</v>
      </c>
      <c r="T73" s="22">
        <v>2020</v>
      </c>
      <c r="U73" s="23" t="s">
        <v>33</v>
      </c>
      <c r="V73" s="29" t="s">
        <v>343</v>
      </c>
    </row>
    <row r="74" spans="1:22" ht="165" x14ac:dyDescent="0.25">
      <c r="A74" s="9" t="s">
        <v>344</v>
      </c>
      <c r="B74" s="10" t="s">
        <v>282</v>
      </c>
      <c r="C74" s="9" t="s">
        <v>25</v>
      </c>
      <c r="D74" s="9" t="s">
        <v>26</v>
      </c>
      <c r="E74" s="9" t="s">
        <v>345</v>
      </c>
      <c r="F74" s="10" t="s">
        <v>42</v>
      </c>
      <c r="G74" s="10" t="s">
        <v>42</v>
      </c>
      <c r="H74" s="12" t="s">
        <v>186</v>
      </c>
      <c r="I74" s="13" t="s">
        <v>346</v>
      </c>
      <c r="J74" s="14" t="s">
        <v>32</v>
      </c>
      <c r="K74" s="14">
        <v>1251197462</v>
      </c>
      <c r="L74" s="14">
        <v>685745206</v>
      </c>
      <c r="M74" s="14">
        <v>466140792</v>
      </c>
      <c r="N74" s="14" t="s">
        <v>32</v>
      </c>
      <c r="O74" s="14" t="s">
        <v>32</v>
      </c>
      <c r="P74" s="14">
        <f>SUM(Table163[[#This Row],[2017]:[2022]])</f>
        <v>2403083460</v>
      </c>
      <c r="Q74" s="20">
        <v>2403083460</v>
      </c>
      <c r="R74" s="26"/>
      <c r="S74" s="22">
        <v>2018</v>
      </c>
      <c r="T74" s="22">
        <v>2021</v>
      </c>
      <c r="U74" s="23" t="s">
        <v>33</v>
      </c>
      <c r="V74" s="29" t="s">
        <v>347</v>
      </c>
    </row>
    <row r="75" spans="1:22" ht="105" x14ac:dyDescent="0.25">
      <c r="A75" s="9" t="s">
        <v>348</v>
      </c>
      <c r="B75" s="10" t="s">
        <v>349</v>
      </c>
      <c r="C75" s="9" t="s">
        <v>25</v>
      </c>
      <c r="D75" s="9" t="s">
        <v>26</v>
      </c>
      <c r="E75" s="74" t="s">
        <v>350</v>
      </c>
      <c r="F75" s="10" t="s">
        <v>47</v>
      </c>
      <c r="G75" s="10" t="s">
        <v>351</v>
      </c>
      <c r="H75" s="12" t="s">
        <v>30</v>
      </c>
      <c r="I75" s="13" t="s">
        <v>91</v>
      </c>
      <c r="J75" s="14" t="s">
        <v>32</v>
      </c>
      <c r="K75" s="14">
        <v>8000000</v>
      </c>
      <c r="L75" s="14">
        <v>3000000</v>
      </c>
      <c r="M75" s="14">
        <v>3000000</v>
      </c>
      <c r="N75" s="14">
        <v>3000000</v>
      </c>
      <c r="O75" s="14">
        <v>3000000</v>
      </c>
      <c r="P75" s="14">
        <f>SUM(Table163[[#This Row],[2017]:[2022]])</f>
        <v>20000000</v>
      </c>
      <c r="Q75" s="20">
        <v>20000000</v>
      </c>
      <c r="R75" s="26"/>
      <c r="S75" s="22">
        <v>2018</v>
      </c>
      <c r="T75" s="22">
        <v>2022</v>
      </c>
      <c r="U75" s="23" t="s">
        <v>33</v>
      </c>
      <c r="V75" s="29" t="s">
        <v>352</v>
      </c>
    </row>
    <row r="76" spans="1:22" ht="195" x14ac:dyDescent="0.25">
      <c r="A76" s="9" t="s">
        <v>353</v>
      </c>
      <c r="B76" s="10" t="s">
        <v>354</v>
      </c>
      <c r="C76" s="9" t="s">
        <v>25</v>
      </c>
      <c r="D76" s="9" t="s">
        <v>26</v>
      </c>
      <c r="E76" s="9" t="s">
        <v>355</v>
      </c>
      <c r="F76" s="10" t="s">
        <v>47</v>
      </c>
      <c r="G76" s="10" t="s">
        <v>356</v>
      </c>
      <c r="H76" s="12" t="s">
        <v>30</v>
      </c>
      <c r="I76" s="13" t="s">
        <v>91</v>
      </c>
      <c r="J76" s="14" t="s">
        <v>32</v>
      </c>
      <c r="K76" s="14">
        <v>4300000</v>
      </c>
      <c r="L76" s="14">
        <v>4300000</v>
      </c>
      <c r="M76" s="14">
        <v>4300000</v>
      </c>
      <c r="N76" s="14">
        <v>4300000</v>
      </c>
      <c r="O76" s="14">
        <v>4300000</v>
      </c>
      <c r="P76" s="14">
        <f>SUM(Table163[[#This Row],[2017]:[2022]])</f>
        <v>21500000</v>
      </c>
      <c r="Q76" s="20">
        <v>21500000</v>
      </c>
      <c r="R76" s="26"/>
      <c r="S76" s="22">
        <v>2018</v>
      </c>
      <c r="T76" s="22">
        <v>2022</v>
      </c>
      <c r="U76" s="23" t="s">
        <v>182</v>
      </c>
      <c r="V76" s="29" t="s">
        <v>357</v>
      </c>
    </row>
    <row r="77" spans="1:22" ht="210" x14ac:dyDescent="0.25">
      <c r="A77" s="9" t="s">
        <v>358</v>
      </c>
      <c r="B77" s="10" t="s">
        <v>359</v>
      </c>
      <c r="C77" s="9" t="s">
        <v>25</v>
      </c>
      <c r="D77" s="9" t="s">
        <v>26</v>
      </c>
      <c r="E77" s="9" t="s">
        <v>360</v>
      </c>
      <c r="F77" s="10" t="s">
        <v>47</v>
      </c>
      <c r="G77" s="10" t="s">
        <v>356</v>
      </c>
      <c r="H77" s="12" t="s">
        <v>186</v>
      </c>
      <c r="I77" s="13">
        <v>2019</v>
      </c>
      <c r="J77" s="14" t="s">
        <v>32</v>
      </c>
      <c r="K77" s="14" t="s">
        <v>32</v>
      </c>
      <c r="L77" s="14">
        <v>30000000</v>
      </c>
      <c r="M77" s="14" t="s">
        <v>32</v>
      </c>
      <c r="N77" s="14" t="s">
        <v>32</v>
      </c>
      <c r="O77" s="14" t="s">
        <v>32</v>
      </c>
      <c r="P77" s="14">
        <f>SUM(Table163[[#This Row],[2017]:[2022]])</f>
        <v>30000000</v>
      </c>
      <c r="Q77" s="20">
        <v>30000000</v>
      </c>
      <c r="R77" s="26" t="s">
        <v>361</v>
      </c>
      <c r="S77" s="22">
        <v>2019</v>
      </c>
      <c r="T77" s="22">
        <v>2019</v>
      </c>
      <c r="U77" s="23" t="s">
        <v>33</v>
      </c>
      <c r="V77" s="29" t="s">
        <v>362</v>
      </c>
    </row>
    <row r="78" spans="1:22" ht="105" x14ac:dyDescent="0.25">
      <c r="A78" s="9" t="s">
        <v>363</v>
      </c>
      <c r="B78" s="10" t="s">
        <v>364</v>
      </c>
      <c r="C78" s="9" t="s">
        <v>25</v>
      </c>
      <c r="D78" s="9" t="s">
        <v>365</v>
      </c>
      <c r="E78" s="11" t="s">
        <v>366</v>
      </c>
      <c r="F78" s="10" t="s">
        <v>42</v>
      </c>
      <c r="G78" s="10" t="s">
        <v>42</v>
      </c>
      <c r="H78" s="75" t="s">
        <v>186</v>
      </c>
      <c r="I78" s="13" t="s">
        <v>86</v>
      </c>
      <c r="J78" s="14" t="s">
        <v>32</v>
      </c>
      <c r="K78" s="14" t="s">
        <v>32</v>
      </c>
      <c r="L78" s="70"/>
      <c r="M78" s="14" t="s">
        <v>32</v>
      </c>
      <c r="N78" s="14" t="s">
        <v>32</v>
      </c>
      <c r="O78" s="14" t="s">
        <v>32</v>
      </c>
      <c r="P78" s="14"/>
      <c r="Q78" s="42">
        <v>1276000</v>
      </c>
      <c r="R78" s="76" t="s">
        <v>158</v>
      </c>
      <c r="S78" s="45">
        <v>2013</v>
      </c>
      <c r="T78" s="45">
        <v>2017</v>
      </c>
      <c r="U78" s="45" t="s">
        <v>286</v>
      </c>
      <c r="V78" s="46" t="s">
        <v>367</v>
      </c>
    </row>
    <row r="79" spans="1:22" ht="105" x14ac:dyDescent="0.25">
      <c r="A79" s="9" t="s">
        <v>368</v>
      </c>
      <c r="B79" s="10" t="s">
        <v>364</v>
      </c>
      <c r="C79" s="9" t="s">
        <v>25</v>
      </c>
      <c r="D79" s="9" t="s">
        <v>365</v>
      </c>
      <c r="E79" s="11" t="s">
        <v>369</v>
      </c>
      <c r="F79" s="10" t="s">
        <v>42</v>
      </c>
      <c r="G79" s="10" t="s">
        <v>42</v>
      </c>
      <c r="H79" s="75" t="s">
        <v>186</v>
      </c>
      <c r="I79" s="13" t="s">
        <v>91</v>
      </c>
      <c r="J79" s="14" t="s">
        <v>32</v>
      </c>
      <c r="K79" s="14" t="s">
        <v>32</v>
      </c>
      <c r="L79" s="70"/>
      <c r="M79" s="14" t="s">
        <v>32</v>
      </c>
      <c r="N79" s="14" t="s">
        <v>32</v>
      </c>
      <c r="O79" s="77" t="s">
        <v>32</v>
      </c>
      <c r="P79" s="14">
        <f>SUM(Table163[[#This Row],[2017]:[2022]])</f>
        <v>0</v>
      </c>
      <c r="Q79" s="47" t="s">
        <v>186</v>
      </c>
      <c r="R79" s="78" t="s">
        <v>370</v>
      </c>
      <c r="S79" s="79">
        <v>2018</v>
      </c>
      <c r="T79" s="79">
        <v>2022</v>
      </c>
      <c r="U79" s="79" t="s">
        <v>33</v>
      </c>
      <c r="V79" s="51" t="s">
        <v>371</v>
      </c>
    </row>
    <row r="80" spans="1:22" ht="195" x14ac:dyDescent="0.25">
      <c r="A80" s="9" t="s">
        <v>372</v>
      </c>
      <c r="B80" s="10" t="s">
        <v>364</v>
      </c>
      <c r="C80" s="9" t="s">
        <v>25</v>
      </c>
      <c r="D80" s="9" t="s">
        <v>365</v>
      </c>
      <c r="E80" s="9" t="s">
        <v>373</v>
      </c>
      <c r="F80" s="10" t="s">
        <v>28</v>
      </c>
      <c r="G80" s="10" t="s">
        <v>374</v>
      </c>
      <c r="H80" s="75" t="s">
        <v>186</v>
      </c>
      <c r="I80" s="13" t="s">
        <v>124</v>
      </c>
      <c r="J80" s="14" t="s">
        <v>32</v>
      </c>
      <c r="K80" s="14" t="s">
        <v>32</v>
      </c>
      <c r="L80" s="70"/>
      <c r="M80" s="14" t="s">
        <v>32</v>
      </c>
      <c r="N80" s="14" t="s">
        <v>32</v>
      </c>
      <c r="O80" s="14" t="s">
        <v>32</v>
      </c>
      <c r="P80" s="14">
        <f>SUM(Table163[[#This Row],[2017]:[2022]])</f>
        <v>0</v>
      </c>
      <c r="Q80" s="80">
        <v>8640000</v>
      </c>
      <c r="R80" s="81" t="s">
        <v>375</v>
      </c>
      <c r="S80" s="82">
        <v>2011</v>
      </c>
      <c r="T80" s="82">
        <v>2017</v>
      </c>
      <c r="U80" s="82" t="s">
        <v>286</v>
      </c>
      <c r="V80" s="83" t="s">
        <v>376</v>
      </c>
    </row>
    <row r="81" spans="1:22" ht="180" x14ac:dyDescent="0.25">
      <c r="A81" s="9" t="s">
        <v>377</v>
      </c>
      <c r="B81" s="10" t="s">
        <v>364</v>
      </c>
      <c r="C81" s="9" t="s">
        <v>25</v>
      </c>
      <c r="D81" s="9" t="s">
        <v>365</v>
      </c>
      <c r="E81" s="9" t="s">
        <v>378</v>
      </c>
      <c r="F81" s="10" t="s">
        <v>47</v>
      </c>
      <c r="G81" s="10" t="s">
        <v>356</v>
      </c>
      <c r="H81" s="75" t="s">
        <v>186</v>
      </c>
      <c r="I81" s="13" t="s">
        <v>379</v>
      </c>
      <c r="J81" s="70">
        <v>4500000</v>
      </c>
      <c r="K81" s="14" t="s">
        <v>32</v>
      </c>
      <c r="L81" s="70"/>
      <c r="M81" s="14" t="s">
        <v>32</v>
      </c>
      <c r="N81" s="14" t="s">
        <v>32</v>
      </c>
      <c r="O81" s="14" t="s">
        <v>32</v>
      </c>
      <c r="P81" s="14">
        <f>SUM(Table163[[#This Row],[2017]:[2022]])</f>
        <v>4500000</v>
      </c>
      <c r="Q81" s="84">
        <v>13500000</v>
      </c>
      <c r="R81" s="85"/>
      <c r="S81" s="23">
        <v>2015</v>
      </c>
      <c r="T81" s="23">
        <v>2017</v>
      </c>
      <c r="U81" s="23" t="s">
        <v>43</v>
      </c>
      <c r="V81" s="68" t="s">
        <v>380</v>
      </c>
    </row>
    <row r="82" spans="1:22" ht="105" x14ac:dyDescent="0.25">
      <c r="A82" s="9" t="s">
        <v>381</v>
      </c>
      <c r="B82" s="10" t="s">
        <v>364</v>
      </c>
      <c r="C82" s="9" t="s">
        <v>25</v>
      </c>
      <c r="D82" s="9" t="s">
        <v>365</v>
      </c>
      <c r="E82" s="9" t="s">
        <v>382</v>
      </c>
      <c r="F82" s="10" t="s">
        <v>28</v>
      </c>
      <c r="G82" s="10" t="s">
        <v>383</v>
      </c>
      <c r="H82" s="75" t="s">
        <v>186</v>
      </c>
      <c r="I82" s="13" t="s">
        <v>384</v>
      </c>
      <c r="J82" s="70">
        <v>1496666.66</v>
      </c>
      <c r="K82" s="70">
        <v>1496666.66</v>
      </c>
      <c r="L82" s="70">
        <v>1496666.66</v>
      </c>
      <c r="M82" s="70">
        <v>1496666.66</v>
      </c>
      <c r="N82" s="14" t="s">
        <v>32</v>
      </c>
      <c r="O82" s="14" t="s">
        <v>32</v>
      </c>
      <c r="P82" s="14">
        <f>SUM(Table163[[#This Row],[2017]:[2022]])</f>
        <v>5986666.6399999997</v>
      </c>
      <c r="Q82" s="72">
        <v>8980000</v>
      </c>
      <c r="R82" s="85"/>
      <c r="S82" s="23">
        <v>2015</v>
      </c>
      <c r="T82" s="23">
        <v>2020</v>
      </c>
      <c r="U82" s="23" t="s">
        <v>43</v>
      </c>
      <c r="V82" s="68" t="s">
        <v>385</v>
      </c>
    </row>
    <row r="83" spans="1:22" ht="180" x14ac:dyDescent="0.25">
      <c r="A83" s="9" t="s">
        <v>386</v>
      </c>
      <c r="B83" s="10" t="s">
        <v>24</v>
      </c>
      <c r="C83" s="9" t="s">
        <v>25</v>
      </c>
      <c r="D83" s="9" t="s">
        <v>365</v>
      </c>
      <c r="E83" s="11" t="s">
        <v>387</v>
      </c>
      <c r="F83" s="10" t="s">
        <v>47</v>
      </c>
      <c r="G83" s="10" t="s">
        <v>223</v>
      </c>
      <c r="H83" s="75" t="s">
        <v>186</v>
      </c>
      <c r="I83" s="13" t="s">
        <v>172</v>
      </c>
      <c r="J83" s="70">
        <v>1723000</v>
      </c>
      <c r="K83" s="70">
        <v>5370000</v>
      </c>
      <c r="L83" s="70">
        <v>11700000</v>
      </c>
      <c r="M83" s="70">
        <v>6100000</v>
      </c>
      <c r="N83" s="14">
        <v>6283000</v>
      </c>
      <c r="O83" s="14">
        <v>6471000</v>
      </c>
      <c r="P83" s="14">
        <f>SUM(Table163[[#This Row],[2017]:[2022]])</f>
        <v>37647000</v>
      </c>
      <c r="Q83" s="62">
        <v>37647000</v>
      </c>
      <c r="R83" s="63" t="s">
        <v>225</v>
      </c>
      <c r="S83" s="86">
        <v>2015</v>
      </c>
      <c r="T83" s="86" t="s">
        <v>388</v>
      </c>
      <c r="U83" s="86" t="s">
        <v>43</v>
      </c>
      <c r="V83" s="87" t="s">
        <v>389</v>
      </c>
    </row>
    <row r="84" spans="1:22" ht="409.5" x14ac:dyDescent="0.25">
      <c r="A84" s="9" t="s">
        <v>390</v>
      </c>
      <c r="B84" s="10" t="s">
        <v>24</v>
      </c>
      <c r="C84" s="9" t="s">
        <v>25</v>
      </c>
      <c r="D84" s="9" t="s">
        <v>365</v>
      </c>
      <c r="E84" s="11" t="s">
        <v>391</v>
      </c>
      <c r="F84" s="10" t="s">
        <v>28</v>
      </c>
      <c r="G84" s="10" t="s">
        <v>279</v>
      </c>
      <c r="H84" s="75" t="s">
        <v>186</v>
      </c>
      <c r="I84" s="13" t="s">
        <v>392</v>
      </c>
      <c r="J84" s="14">
        <v>112700000</v>
      </c>
      <c r="K84" s="14">
        <v>112700000</v>
      </c>
      <c r="L84" s="14">
        <v>112700000</v>
      </c>
      <c r="M84" s="14">
        <v>112700000</v>
      </c>
      <c r="N84" s="14">
        <v>563500000</v>
      </c>
      <c r="O84" s="14">
        <v>563500000</v>
      </c>
      <c r="P84" s="14">
        <f>SUM(Table163[[#This Row],[2017]:[2022]])</f>
        <v>1577800000</v>
      </c>
      <c r="Q84" s="88">
        <v>1577800000</v>
      </c>
      <c r="R84" s="85"/>
      <c r="S84" s="23">
        <v>2018</v>
      </c>
      <c r="T84" s="23">
        <v>2023</v>
      </c>
      <c r="U84" s="23" t="s">
        <v>393</v>
      </c>
      <c r="V84" s="25" t="s">
        <v>394</v>
      </c>
    </row>
    <row r="85" spans="1:22" ht="180" x14ac:dyDescent="0.25">
      <c r="A85" s="9" t="s">
        <v>395</v>
      </c>
      <c r="B85" s="10" t="s">
        <v>364</v>
      </c>
      <c r="C85" s="9" t="s">
        <v>25</v>
      </c>
      <c r="D85" s="9" t="s">
        <v>365</v>
      </c>
      <c r="E85" s="9" t="s">
        <v>396</v>
      </c>
      <c r="F85" s="10" t="s">
        <v>42</v>
      </c>
      <c r="G85" s="10" t="s">
        <v>42</v>
      </c>
      <c r="H85" s="75" t="s">
        <v>186</v>
      </c>
      <c r="I85" s="13" t="s">
        <v>397</v>
      </c>
      <c r="J85" s="70">
        <v>20069000</v>
      </c>
      <c r="K85" s="70">
        <v>20671070</v>
      </c>
      <c r="L85" s="70">
        <v>21291202</v>
      </c>
      <c r="M85" s="70">
        <v>21929938</v>
      </c>
      <c r="N85" s="14">
        <v>22587836</v>
      </c>
      <c r="O85" s="14">
        <v>23265471</v>
      </c>
      <c r="P85" s="14">
        <f>SUM(Table163[[#This Row],[2017]:[2022]])</f>
        <v>129814517</v>
      </c>
      <c r="Q85" s="20">
        <f>SUM(K85:P85)</f>
        <v>239560034</v>
      </c>
      <c r="R85" s="85"/>
      <c r="S85" s="23">
        <v>2008</v>
      </c>
      <c r="T85" s="23" t="s">
        <v>398</v>
      </c>
      <c r="U85" s="23" t="s">
        <v>43</v>
      </c>
      <c r="V85" s="68" t="s">
        <v>399</v>
      </c>
    </row>
    <row r="86" spans="1:22" ht="105" x14ac:dyDescent="0.25">
      <c r="A86" s="9" t="s">
        <v>400</v>
      </c>
      <c r="B86" s="10" t="s">
        <v>364</v>
      </c>
      <c r="C86" s="9" t="s">
        <v>25</v>
      </c>
      <c r="D86" s="9" t="s">
        <v>365</v>
      </c>
      <c r="E86" s="9" t="s">
        <v>401</v>
      </c>
      <c r="F86" s="10" t="s">
        <v>42</v>
      </c>
      <c r="G86" s="10" t="s">
        <v>42</v>
      </c>
      <c r="H86" s="75" t="s">
        <v>186</v>
      </c>
      <c r="I86" s="13" t="s">
        <v>402</v>
      </c>
      <c r="J86" s="70">
        <v>38508000</v>
      </c>
      <c r="K86" s="70">
        <v>39663240</v>
      </c>
      <c r="L86" s="70">
        <v>40853137</v>
      </c>
      <c r="M86" s="70">
        <v>42078731</v>
      </c>
      <c r="N86" s="14">
        <v>43341093</v>
      </c>
      <c r="O86" s="14">
        <v>44641326</v>
      </c>
      <c r="P86" s="14">
        <f>SUM(Table163[[#This Row],[2017]:[2022]])</f>
        <v>249085527</v>
      </c>
      <c r="Q86" s="20">
        <f>SUM(K86:P86)</f>
        <v>459663054</v>
      </c>
      <c r="R86" s="85"/>
      <c r="S86" s="23">
        <v>1978</v>
      </c>
      <c r="T86" s="23" t="s">
        <v>398</v>
      </c>
      <c r="U86" s="23" t="s">
        <v>43</v>
      </c>
      <c r="V86" s="68" t="s">
        <v>403</v>
      </c>
    </row>
    <row r="87" spans="1:22" ht="120" x14ac:dyDescent="0.25">
      <c r="A87" s="9" t="s">
        <v>404</v>
      </c>
      <c r="B87" s="10" t="s">
        <v>405</v>
      </c>
      <c r="C87" s="9" t="s">
        <v>25</v>
      </c>
      <c r="D87" s="9" t="s">
        <v>365</v>
      </c>
      <c r="E87" s="9" t="s">
        <v>406</v>
      </c>
      <c r="F87" s="10" t="s">
        <v>42</v>
      </c>
      <c r="G87" s="10" t="s">
        <v>42</v>
      </c>
      <c r="H87" s="75" t="s">
        <v>186</v>
      </c>
      <c r="I87" s="13" t="s">
        <v>407</v>
      </c>
      <c r="J87" s="70">
        <v>133801000</v>
      </c>
      <c r="K87" s="70">
        <v>137815030</v>
      </c>
      <c r="L87" s="70">
        <v>141949481</v>
      </c>
      <c r="M87" s="70">
        <v>146207965</v>
      </c>
      <c r="N87" s="70">
        <v>150594204</v>
      </c>
      <c r="O87" s="14">
        <v>155112030</v>
      </c>
      <c r="P87" s="14">
        <f>SUM(Table163[[#This Row],[2017]:[2022]])</f>
        <v>865479710</v>
      </c>
      <c r="Q87" s="84">
        <v>1951440911</v>
      </c>
      <c r="R87" s="85"/>
      <c r="S87" s="23">
        <v>2000</v>
      </c>
      <c r="T87" s="23" t="s">
        <v>398</v>
      </c>
      <c r="U87" s="23" t="s">
        <v>43</v>
      </c>
      <c r="V87" s="89" t="s">
        <v>408</v>
      </c>
    </row>
    <row r="88" spans="1:22" ht="105" x14ac:dyDescent="0.25">
      <c r="A88" s="9" t="s">
        <v>409</v>
      </c>
      <c r="B88" s="10" t="s">
        <v>364</v>
      </c>
      <c r="C88" s="9" t="s">
        <v>25</v>
      </c>
      <c r="D88" s="9" t="s">
        <v>365</v>
      </c>
      <c r="E88" s="9" t="s">
        <v>410</v>
      </c>
      <c r="F88" s="10" t="s">
        <v>42</v>
      </c>
      <c r="G88" s="10" t="s">
        <v>42</v>
      </c>
      <c r="H88" s="12" t="s">
        <v>30</v>
      </c>
      <c r="I88" s="13" t="s">
        <v>411</v>
      </c>
      <c r="J88" s="70">
        <v>178209000</v>
      </c>
      <c r="K88" s="14">
        <v>183555000</v>
      </c>
      <c r="L88" s="70">
        <v>189062000</v>
      </c>
      <c r="M88" s="70">
        <v>194734000</v>
      </c>
      <c r="N88" s="70">
        <v>200576000</v>
      </c>
      <c r="O88" s="70">
        <v>206593000</v>
      </c>
      <c r="P88" s="14">
        <f>SUM(Table163[[#This Row],[2017]:[2022]])</f>
        <v>1152729000</v>
      </c>
      <c r="Q88" s="20">
        <v>1454973000</v>
      </c>
      <c r="R88" s="85"/>
      <c r="S88" s="23">
        <v>2004</v>
      </c>
      <c r="T88" s="23" t="s">
        <v>398</v>
      </c>
      <c r="U88" s="23" t="s">
        <v>43</v>
      </c>
      <c r="V88" s="29" t="s">
        <v>412</v>
      </c>
    </row>
    <row r="89" spans="1:22" ht="105" x14ac:dyDescent="0.25">
      <c r="A89" s="9" t="s">
        <v>413</v>
      </c>
      <c r="B89" s="10" t="s">
        <v>364</v>
      </c>
      <c r="C89" s="9" t="s">
        <v>25</v>
      </c>
      <c r="D89" s="9" t="s">
        <v>365</v>
      </c>
      <c r="E89" s="9" t="s">
        <v>414</v>
      </c>
      <c r="F89" s="10" t="s">
        <v>42</v>
      </c>
      <c r="G89" s="10" t="s">
        <v>42</v>
      </c>
      <c r="H89" s="12" t="s">
        <v>30</v>
      </c>
      <c r="I89" s="13" t="s">
        <v>415</v>
      </c>
      <c r="J89" s="70">
        <v>907150000</v>
      </c>
      <c r="K89" s="14">
        <v>934364500</v>
      </c>
      <c r="L89" s="70">
        <v>962395435</v>
      </c>
      <c r="M89" s="70">
        <v>991267298.04999995</v>
      </c>
      <c r="N89" s="70">
        <v>1021005317</v>
      </c>
      <c r="O89" s="70">
        <v>1051635476.5</v>
      </c>
      <c r="P89" s="14">
        <f>SUM(Table163[[#This Row],[2017]:[2022]])</f>
        <v>5867818026.5500002</v>
      </c>
      <c r="Q89" s="20">
        <v>6675357026.5500002</v>
      </c>
      <c r="R89" s="85"/>
      <c r="S89" s="23">
        <v>2001</v>
      </c>
      <c r="T89" s="23" t="s">
        <v>398</v>
      </c>
      <c r="U89" s="23" t="s">
        <v>43</v>
      </c>
      <c r="V89" s="89" t="s">
        <v>416</v>
      </c>
    </row>
    <row r="90" spans="1:22" ht="105" x14ac:dyDescent="0.25">
      <c r="A90" s="9" t="s">
        <v>417</v>
      </c>
      <c r="B90" s="10" t="s">
        <v>364</v>
      </c>
      <c r="C90" s="9" t="s">
        <v>25</v>
      </c>
      <c r="D90" s="9" t="s">
        <v>365</v>
      </c>
      <c r="E90" s="9" t="s">
        <v>418</v>
      </c>
      <c r="F90" s="10" t="s">
        <v>42</v>
      </c>
      <c r="G90" s="10" t="s">
        <v>42</v>
      </c>
      <c r="H90" s="12" t="s">
        <v>30</v>
      </c>
      <c r="I90" s="13" t="s">
        <v>419</v>
      </c>
      <c r="J90" s="70">
        <v>46492000</v>
      </c>
      <c r="K90" s="70">
        <v>47886760</v>
      </c>
      <c r="L90" s="70">
        <v>49323363</v>
      </c>
      <c r="M90" s="14">
        <v>50803064</v>
      </c>
      <c r="N90" s="14">
        <v>52327156</v>
      </c>
      <c r="O90" s="14">
        <v>53896970</v>
      </c>
      <c r="P90" s="14">
        <f>SUM(Table163[[#This Row],[2017]:[2022]])</f>
        <v>300729313</v>
      </c>
      <c r="Q90" s="84">
        <v>395173312</v>
      </c>
      <c r="R90" s="85"/>
      <c r="S90" s="23">
        <v>1990</v>
      </c>
      <c r="T90" s="23" t="s">
        <v>398</v>
      </c>
      <c r="U90" s="23" t="s">
        <v>43</v>
      </c>
      <c r="V90" s="68" t="s">
        <v>420</v>
      </c>
    </row>
    <row r="91" spans="1:22" ht="150" x14ac:dyDescent="0.25">
      <c r="A91" s="9" t="s">
        <v>421</v>
      </c>
      <c r="B91" s="10" t="s">
        <v>364</v>
      </c>
      <c r="C91" s="9" t="s">
        <v>25</v>
      </c>
      <c r="D91" s="9" t="s">
        <v>365</v>
      </c>
      <c r="E91" s="9" t="s">
        <v>422</v>
      </c>
      <c r="F91" s="10" t="s">
        <v>42</v>
      </c>
      <c r="G91" s="10" t="s">
        <v>42</v>
      </c>
      <c r="H91" s="69" t="s">
        <v>30</v>
      </c>
      <c r="I91" s="13" t="s">
        <v>423</v>
      </c>
      <c r="J91" s="70">
        <v>89447000</v>
      </c>
      <c r="K91" s="70">
        <v>92130410</v>
      </c>
      <c r="L91" s="70">
        <v>94894322</v>
      </c>
      <c r="M91" s="70">
        <v>97741152</v>
      </c>
      <c r="N91" s="14">
        <v>100673387</v>
      </c>
      <c r="O91" s="14">
        <v>103693588</v>
      </c>
      <c r="P91" s="14">
        <f>SUM(Table163[[#This Row],[2017]:[2022]])</f>
        <v>578579859</v>
      </c>
      <c r="Q91" s="84">
        <v>888042859</v>
      </c>
      <c r="R91" s="85"/>
      <c r="S91" s="23">
        <v>1992</v>
      </c>
      <c r="T91" s="23" t="s">
        <v>398</v>
      </c>
      <c r="U91" s="23" t="s">
        <v>43</v>
      </c>
      <c r="V91" s="68" t="s">
        <v>424</v>
      </c>
    </row>
    <row r="92" spans="1:22" ht="105" x14ac:dyDescent="0.25">
      <c r="A92" s="9" t="s">
        <v>425</v>
      </c>
      <c r="B92" s="10" t="s">
        <v>24</v>
      </c>
      <c r="C92" s="9" t="s">
        <v>25</v>
      </c>
      <c r="D92" s="9" t="s">
        <v>365</v>
      </c>
      <c r="E92" s="11" t="s">
        <v>426</v>
      </c>
      <c r="F92" s="10" t="s">
        <v>28</v>
      </c>
      <c r="G92" s="10" t="s">
        <v>279</v>
      </c>
      <c r="H92" s="12" t="s">
        <v>58</v>
      </c>
      <c r="I92" s="13" t="s">
        <v>181</v>
      </c>
      <c r="J92" s="70">
        <v>165620000</v>
      </c>
      <c r="K92" s="70">
        <v>165620000</v>
      </c>
      <c r="L92" s="70">
        <v>165620000</v>
      </c>
      <c r="M92" s="70">
        <v>165620000</v>
      </c>
      <c r="N92" s="70">
        <v>165620000</v>
      </c>
      <c r="O92" s="14" t="s">
        <v>32</v>
      </c>
      <c r="P92" s="14">
        <f>SUM(Table163[[#This Row],[2017]:[2022]])</f>
        <v>828100000</v>
      </c>
      <c r="Q92" s="90">
        <f>SUM(J92:O92)</f>
        <v>828100000</v>
      </c>
      <c r="R92" s="85"/>
      <c r="S92" s="23">
        <v>2017</v>
      </c>
      <c r="T92" s="23">
        <v>2021</v>
      </c>
      <c r="U92" s="23" t="s">
        <v>60</v>
      </c>
      <c r="V92" s="25" t="s">
        <v>427</v>
      </c>
    </row>
    <row r="93" spans="1:22" ht="165" x14ac:dyDescent="0.25">
      <c r="A93" s="9" t="s">
        <v>428</v>
      </c>
      <c r="B93" s="10" t="s">
        <v>24</v>
      </c>
      <c r="C93" s="9" t="s">
        <v>25</v>
      </c>
      <c r="D93" s="9" t="s">
        <v>365</v>
      </c>
      <c r="E93" s="9" t="s">
        <v>429</v>
      </c>
      <c r="F93" s="10" t="s">
        <v>28</v>
      </c>
      <c r="G93" s="10" t="s">
        <v>279</v>
      </c>
      <c r="H93" s="12" t="s">
        <v>30</v>
      </c>
      <c r="I93" s="13" t="s">
        <v>136</v>
      </c>
      <c r="J93" s="14" t="s">
        <v>32</v>
      </c>
      <c r="K93" s="70">
        <f>586366667+101266667</f>
        <v>687633334</v>
      </c>
      <c r="L93" s="70">
        <f>586366667+101266667</f>
        <v>687633334</v>
      </c>
      <c r="M93" s="70">
        <f>586366667+101266667</f>
        <v>687633334</v>
      </c>
      <c r="N93" s="14" t="s">
        <v>32</v>
      </c>
      <c r="O93" s="14" t="s">
        <v>32</v>
      </c>
      <c r="P93" s="14">
        <f>SUM(Table163[[#This Row],[2017]:[2022]])</f>
        <v>2062900002</v>
      </c>
      <c r="Q93" s="20">
        <v>2062900000</v>
      </c>
      <c r="R93" s="85"/>
      <c r="S93" s="23" t="s">
        <v>186</v>
      </c>
      <c r="T93" s="23" t="s">
        <v>186</v>
      </c>
      <c r="U93" s="23" t="s">
        <v>33</v>
      </c>
      <c r="V93" s="68" t="s">
        <v>430</v>
      </c>
    </row>
    <row r="94" spans="1:22" ht="150" x14ac:dyDescent="0.25">
      <c r="A94" s="9" t="s">
        <v>431</v>
      </c>
      <c r="B94" s="10" t="s">
        <v>24</v>
      </c>
      <c r="C94" s="9" t="s">
        <v>25</v>
      </c>
      <c r="D94" s="9" t="s">
        <v>365</v>
      </c>
      <c r="E94" s="9" t="s">
        <v>432</v>
      </c>
      <c r="F94" s="10" t="s">
        <v>42</v>
      </c>
      <c r="G94" s="10" t="s">
        <v>42</v>
      </c>
      <c r="H94" s="12" t="s">
        <v>30</v>
      </c>
      <c r="I94" s="13" t="s">
        <v>136</v>
      </c>
      <c r="J94" s="14" t="s">
        <v>32</v>
      </c>
      <c r="K94" s="14">
        <v>173786666.66999999</v>
      </c>
      <c r="L94" s="14">
        <v>173786666.66999999</v>
      </c>
      <c r="M94" s="14">
        <v>173786666.66999999</v>
      </c>
      <c r="N94" s="14" t="s">
        <v>32</v>
      </c>
      <c r="O94" s="14" t="s">
        <v>32</v>
      </c>
      <c r="P94" s="14">
        <f>SUM(Table163[[#This Row],[2017]:[2022]])</f>
        <v>521360000.00999999</v>
      </c>
      <c r="Q94" s="20">
        <v>521360000</v>
      </c>
      <c r="R94" s="85"/>
      <c r="S94" s="23" t="s">
        <v>186</v>
      </c>
      <c r="T94" s="23" t="s">
        <v>186</v>
      </c>
      <c r="U94" s="23" t="s">
        <v>33</v>
      </c>
      <c r="V94" s="68" t="s">
        <v>433</v>
      </c>
    </row>
    <row r="95" spans="1:22" ht="210" x14ac:dyDescent="0.25">
      <c r="A95" s="9" t="s">
        <v>434</v>
      </c>
      <c r="B95" s="10" t="s">
        <v>24</v>
      </c>
      <c r="C95" s="9" t="s">
        <v>25</v>
      </c>
      <c r="D95" s="9" t="s">
        <v>365</v>
      </c>
      <c r="E95" s="11" t="s">
        <v>435</v>
      </c>
      <c r="F95" s="10" t="s">
        <v>28</v>
      </c>
      <c r="G95" s="10" t="s">
        <v>279</v>
      </c>
      <c r="H95" s="10" t="s">
        <v>68</v>
      </c>
      <c r="I95" s="13" t="s">
        <v>436</v>
      </c>
      <c r="J95" s="14" t="s">
        <v>32</v>
      </c>
      <c r="K95" s="14" t="s">
        <v>32</v>
      </c>
      <c r="L95" s="70"/>
      <c r="M95" s="14" t="s">
        <v>32</v>
      </c>
      <c r="N95" s="14" t="s">
        <v>32</v>
      </c>
      <c r="O95" s="14" t="s">
        <v>32</v>
      </c>
      <c r="P95" s="14">
        <f>SUM(Table163[[#This Row],[2017]:[2022]])</f>
        <v>0</v>
      </c>
      <c r="Q95" s="91" t="s">
        <v>186</v>
      </c>
      <c r="R95" s="92" t="s">
        <v>437</v>
      </c>
      <c r="S95" s="79">
        <v>2018</v>
      </c>
      <c r="T95" s="79">
        <v>2019</v>
      </c>
      <c r="U95" s="50" t="s">
        <v>33</v>
      </c>
      <c r="V95" s="51" t="s">
        <v>438</v>
      </c>
    </row>
    <row r="96" spans="1:22" ht="300" x14ac:dyDescent="0.25">
      <c r="A96" s="9" t="s">
        <v>439</v>
      </c>
      <c r="B96" s="10" t="s">
        <v>24</v>
      </c>
      <c r="C96" s="9" t="s">
        <v>25</v>
      </c>
      <c r="D96" s="9" t="s">
        <v>365</v>
      </c>
      <c r="E96" s="11" t="s">
        <v>440</v>
      </c>
      <c r="F96" s="10" t="s">
        <v>42</v>
      </c>
      <c r="G96" s="10" t="s">
        <v>42</v>
      </c>
      <c r="H96" s="12" t="s">
        <v>30</v>
      </c>
      <c r="I96" s="13" t="s">
        <v>136</v>
      </c>
      <c r="J96" s="14" t="s">
        <v>32</v>
      </c>
      <c r="K96" s="70">
        <v>181692000</v>
      </c>
      <c r="L96" s="70">
        <v>181692000</v>
      </c>
      <c r="M96" s="70">
        <v>181692000</v>
      </c>
      <c r="N96" s="70">
        <v>181692000</v>
      </c>
      <c r="O96" s="70">
        <v>181692000</v>
      </c>
      <c r="P96" s="14">
        <f>SUM(Table163[[#This Row],[2017]:[2022]])</f>
        <v>908460000</v>
      </c>
      <c r="Q96" s="20">
        <v>908460000</v>
      </c>
      <c r="R96" s="21" t="s">
        <v>441</v>
      </c>
      <c r="S96" s="23" t="s">
        <v>186</v>
      </c>
      <c r="T96" s="23" t="s">
        <v>186</v>
      </c>
      <c r="U96" s="23" t="s">
        <v>33</v>
      </c>
      <c r="V96" s="25" t="s">
        <v>442</v>
      </c>
    </row>
    <row r="97" spans="1:22" ht="409.5" x14ac:dyDescent="0.25">
      <c r="A97" s="9" t="s">
        <v>443</v>
      </c>
      <c r="B97" s="10" t="s">
        <v>24</v>
      </c>
      <c r="C97" s="9" t="s">
        <v>25</v>
      </c>
      <c r="D97" s="9" t="s">
        <v>365</v>
      </c>
      <c r="E97" s="11" t="s">
        <v>444</v>
      </c>
      <c r="F97" s="10" t="s">
        <v>47</v>
      </c>
      <c r="G97" s="10" t="s">
        <v>223</v>
      </c>
      <c r="H97" s="12" t="s">
        <v>30</v>
      </c>
      <c r="I97" s="13" t="s">
        <v>136</v>
      </c>
      <c r="J97" s="14" t="s">
        <v>32</v>
      </c>
      <c r="K97" s="14" t="s">
        <v>32</v>
      </c>
      <c r="L97" s="70"/>
      <c r="M97" s="14" t="s">
        <v>32</v>
      </c>
      <c r="N97" s="14" t="s">
        <v>32</v>
      </c>
      <c r="O97" s="14" t="s">
        <v>32</v>
      </c>
      <c r="P97" s="14">
        <f>SUM(Table163[[#This Row],[2017]:[2022]])</f>
        <v>0</v>
      </c>
      <c r="Q97" s="42">
        <v>2000000</v>
      </c>
      <c r="R97" s="43" t="s">
        <v>445</v>
      </c>
      <c r="S97" s="45" t="s">
        <v>186</v>
      </c>
      <c r="T97" s="45" t="s">
        <v>186</v>
      </c>
      <c r="U97" s="93" t="s">
        <v>33</v>
      </c>
      <c r="V97" s="46" t="s">
        <v>446</v>
      </c>
    </row>
    <row r="98" spans="1:22" ht="300" x14ac:dyDescent="0.25">
      <c r="A98" s="9" t="s">
        <v>447</v>
      </c>
      <c r="B98" s="10" t="s">
        <v>448</v>
      </c>
      <c r="C98" s="9" t="s">
        <v>25</v>
      </c>
      <c r="D98" s="9" t="s">
        <v>365</v>
      </c>
      <c r="E98" s="9" t="s">
        <v>449</v>
      </c>
      <c r="F98" s="10" t="s">
        <v>28</v>
      </c>
      <c r="G98" s="10" t="s">
        <v>450</v>
      </c>
      <c r="H98" s="12" t="s">
        <v>30</v>
      </c>
      <c r="I98" s="13" t="s">
        <v>451</v>
      </c>
      <c r="J98" s="14">
        <v>10000000</v>
      </c>
      <c r="K98" s="14">
        <v>20000000</v>
      </c>
      <c r="L98" s="14">
        <v>30000000</v>
      </c>
      <c r="M98" s="14">
        <v>30000000</v>
      </c>
      <c r="N98" s="14">
        <v>30000000</v>
      </c>
      <c r="O98" s="14">
        <v>30000000</v>
      </c>
      <c r="P98" s="14">
        <f>SUM(Table163[[#This Row],[2017]:[2022]])</f>
        <v>150000000</v>
      </c>
      <c r="Q98" s="20">
        <v>282000000</v>
      </c>
      <c r="R98" s="26"/>
      <c r="S98" s="22">
        <v>2012</v>
      </c>
      <c r="T98" s="22">
        <v>2022</v>
      </c>
      <c r="U98" s="23" t="s">
        <v>43</v>
      </c>
      <c r="V98" s="29" t="s">
        <v>452</v>
      </c>
    </row>
    <row r="99" spans="1:22" ht="409.5" x14ac:dyDescent="0.25">
      <c r="A99" s="9" t="s">
        <v>453</v>
      </c>
      <c r="B99" s="10" t="s">
        <v>454</v>
      </c>
      <c r="C99" s="9" t="s">
        <v>25</v>
      </c>
      <c r="D99" s="9" t="s">
        <v>365</v>
      </c>
      <c r="E99" s="9" t="s">
        <v>455</v>
      </c>
      <c r="F99" s="10" t="s">
        <v>28</v>
      </c>
      <c r="G99" s="10" t="s">
        <v>279</v>
      </c>
      <c r="H99" s="12" t="s">
        <v>30</v>
      </c>
      <c r="I99" s="13" t="s">
        <v>59</v>
      </c>
      <c r="J99" s="14">
        <v>10629570</v>
      </c>
      <c r="K99" s="14">
        <v>4555530</v>
      </c>
      <c r="L99" s="14"/>
      <c r="M99" s="14" t="s">
        <v>32</v>
      </c>
      <c r="N99" s="14" t="s">
        <v>32</v>
      </c>
      <c r="O99" s="14" t="s">
        <v>32</v>
      </c>
      <c r="P99" s="14">
        <f>SUM(Table163[[#This Row],[2017]:[2022]])</f>
        <v>15185100</v>
      </c>
      <c r="Q99" s="20">
        <v>15185100</v>
      </c>
      <c r="R99" s="94" t="s">
        <v>456</v>
      </c>
      <c r="S99" s="23">
        <v>2017</v>
      </c>
      <c r="T99" s="23">
        <v>2018</v>
      </c>
      <c r="U99" s="23" t="s">
        <v>43</v>
      </c>
      <c r="V99" s="95" t="s">
        <v>457</v>
      </c>
    </row>
    <row r="100" spans="1:22" ht="300" x14ac:dyDescent="0.25">
      <c r="A100" s="9" t="s">
        <v>458</v>
      </c>
      <c r="B100" s="10" t="s">
        <v>454</v>
      </c>
      <c r="C100" s="9" t="s">
        <v>25</v>
      </c>
      <c r="D100" s="9" t="s">
        <v>365</v>
      </c>
      <c r="E100" s="9" t="s">
        <v>459</v>
      </c>
      <c r="F100" s="10" t="s">
        <v>47</v>
      </c>
      <c r="G100" s="10" t="s">
        <v>460</v>
      </c>
      <c r="H100" s="12" t="s">
        <v>30</v>
      </c>
      <c r="I100" s="13">
        <v>2017</v>
      </c>
      <c r="J100" s="70">
        <v>500000</v>
      </c>
      <c r="K100" s="14" t="s">
        <v>32</v>
      </c>
      <c r="L100" s="14"/>
      <c r="M100" s="14" t="s">
        <v>32</v>
      </c>
      <c r="N100" s="14" t="s">
        <v>32</v>
      </c>
      <c r="O100" s="14" t="s">
        <v>32</v>
      </c>
      <c r="P100" s="14">
        <f>SUM(Table163[[#This Row],[2017]:[2022]])</f>
        <v>500000</v>
      </c>
      <c r="Q100" s="96">
        <v>500000</v>
      </c>
      <c r="R100" s="94"/>
      <c r="S100" s="40">
        <v>2017</v>
      </c>
      <c r="T100" s="40">
        <v>2017</v>
      </c>
      <c r="U100" s="23" t="s">
        <v>286</v>
      </c>
      <c r="V100" s="95" t="s">
        <v>461</v>
      </c>
    </row>
    <row r="101" spans="1:22" ht="300" x14ac:dyDescent="0.25">
      <c r="A101" s="9" t="s">
        <v>462</v>
      </c>
      <c r="B101" s="10" t="s">
        <v>454</v>
      </c>
      <c r="C101" s="9" t="s">
        <v>25</v>
      </c>
      <c r="D101" s="9" t="s">
        <v>365</v>
      </c>
      <c r="E101" s="9" t="s">
        <v>463</v>
      </c>
      <c r="F101" s="10" t="s">
        <v>47</v>
      </c>
      <c r="G101" s="10" t="s">
        <v>460</v>
      </c>
      <c r="H101" s="12" t="s">
        <v>30</v>
      </c>
      <c r="I101" s="13">
        <v>2017</v>
      </c>
      <c r="J101" s="70">
        <v>1900000</v>
      </c>
      <c r="K101" s="14" t="s">
        <v>32</v>
      </c>
      <c r="L101" s="14"/>
      <c r="M101" s="14" t="s">
        <v>32</v>
      </c>
      <c r="N101" s="14" t="s">
        <v>32</v>
      </c>
      <c r="O101" s="14" t="s">
        <v>32</v>
      </c>
      <c r="P101" s="14">
        <f>SUM(Table163[[#This Row],[2017]:[2022]])</f>
        <v>1900000</v>
      </c>
      <c r="Q101" s="96">
        <v>1900000</v>
      </c>
      <c r="R101" s="94"/>
      <c r="S101" s="40">
        <v>2017</v>
      </c>
      <c r="T101" s="40">
        <v>2017</v>
      </c>
      <c r="U101" s="23" t="s">
        <v>286</v>
      </c>
      <c r="V101" s="95" t="s">
        <v>464</v>
      </c>
    </row>
    <row r="102" spans="1:22" ht="300" x14ac:dyDescent="0.25">
      <c r="A102" s="9" t="s">
        <v>465</v>
      </c>
      <c r="B102" s="10" t="s">
        <v>454</v>
      </c>
      <c r="C102" s="9" t="s">
        <v>25</v>
      </c>
      <c r="D102" s="9" t="s">
        <v>365</v>
      </c>
      <c r="E102" s="9" t="s">
        <v>466</v>
      </c>
      <c r="F102" s="10" t="s">
        <v>47</v>
      </c>
      <c r="G102" s="10" t="s">
        <v>460</v>
      </c>
      <c r="H102" s="12" t="s">
        <v>30</v>
      </c>
      <c r="I102" s="13">
        <v>2017</v>
      </c>
      <c r="J102" s="14">
        <v>1900000</v>
      </c>
      <c r="K102" s="14" t="s">
        <v>32</v>
      </c>
      <c r="L102" s="14"/>
      <c r="M102" s="14" t="s">
        <v>32</v>
      </c>
      <c r="N102" s="14" t="s">
        <v>32</v>
      </c>
      <c r="O102" s="14" t="s">
        <v>32</v>
      </c>
      <c r="P102" s="14">
        <f>SUM(Table163[[#This Row],[2017]:[2022]])</f>
        <v>1900000</v>
      </c>
      <c r="Q102" s="15">
        <v>1900000</v>
      </c>
      <c r="R102" s="94"/>
      <c r="S102" s="40">
        <v>2017</v>
      </c>
      <c r="T102" s="40">
        <v>2017</v>
      </c>
      <c r="U102" s="23" t="s">
        <v>286</v>
      </c>
      <c r="V102" s="95" t="s">
        <v>467</v>
      </c>
    </row>
    <row r="103" spans="1:22" ht="300" x14ac:dyDescent="0.25">
      <c r="A103" s="9" t="s">
        <v>468</v>
      </c>
      <c r="B103" s="10" t="s">
        <v>454</v>
      </c>
      <c r="C103" s="9" t="s">
        <v>25</v>
      </c>
      <c r="D103" s="9" t="s">
        <v>365</v>
      </c>
      <c r="E103" s="9" t="s">
        <v>469</v>
      </c>
      <c r="F103" s="10" t="s">
        <v>47</v>
      </c>
      <c r="G103" s="10" t="s">
        <v>460</v>
      </c>
      <c r="H103" s="12" t="s">
        <v>30</v>
      </c>
      <c r="I103" s="13">
        <v>2017</v>
      </c>
      <c r="J103" s="14">
        <v>250000</v>
      </c>
      <c r="K103" s="14" t="s">
        <v>32</v>
      </c>
      <c r="L103" s="70"/>
      <c r="M103" s="14" t="s">
        <v>32</v>
      </c>
      <c r="N103" s="14" t="s">
        <v>32</v>
      </c>
      <c r="O103" s="14" t="s">
        <v>32</v>
      </c>
      <c r="P103" s="14">
        <f>SUM(Table163[[#This Row],[2017]:[2022]])</f>
        <v>250000</v>
      </c>
      <c r="Q103" s="20">
        <f>SUM(Table163[[#This Row],[2017]:[2022]])</f>
        <v>250000</v>
      </c>
      <c r="R103" s="94"/>
      <c r="S103" s="40">
        <v>2017</v>
      </c>
      <c r="T103" s="40">
        <v>2017</v>
      </c>
      <c r="U103" s="23" t="s">
        <v>286</v>
      </c>
      <c r="V103" s="95" t="s">
        <v>470</v>
      </c>
    </row>
    <row r="104" spans="1:22" ht="300" x14ac:dyDescent="0.25">
      <c r="A104" s="9" t="s">
        <v>471</v>
      </c>
      <c r="B104" s="10" t="s">
        <v>454</v>
      </c>
      <c r="C104" s="9" t="s">
        <v>25</v>
      </c>
      <c r="D104" s="9" t="s">
        <v>365</v>
      </c>
      <c r="E104" s="9" t="s">
        <v>469</v>
      </c>
      <c r="F104" s="10" t="s">
        <v>47</v>
      </c>
      <c r="G104" s="10" t="s">
        <v>460</v>
      </c>
      <c r="H104" s="12" t="s">
        <v>30</v>
      </c>
      <c r="I104" s="13">
        <v>2017</v>
      </c>
      <c r="J104" s="14">
        <v>1900000</v>
      </c>
      <c r="K104" s="14" t="s">
        <v>32</v>
      </c>
      <c r="L104" s="14"/>
      <c r="M104" s="14" t="s">
        <v>32</v>
      </c>
      <c r="N104" s="14" t="s">
        <v>32</v>
      </c>
      <c r="O104" s="14" t="s">
        <v>32</v>
      </c>
      <c r="P104" s="14">
        <f>SUM(Table163[[#This Row],[2017]:[2022]])</f>
        <v>1900000</v>
      </c>
      <c r="Q104" s="15">
        <v>1900000</v>
      </c>
      <c r="R104" s="94"/>
      <c r="S104" s="40">
        <v>2017</v>
      </c>
      <c r="T104" s="40">
        <v>2017</v>
      </c>
      <c r="U104" s="23" t="s">
        <v>286</v>
      </c>
      <c r="V104" s="95" t="s">
        <v>470</v>
      </c>
    </row>
    <row r="105" spans="1:22" ht="300" x14ac:dyDescent="0.25">
      <c r="A105" s="9" t="s">
        <v>472</v>
      </c>
      <c r="B105" s="10" t="s">
        <v>454</v>
      </c>
      <c r="C105" s="9" t="s">
        <v>25</v>
      </c>
      <c r="D105" s="9" t="s">
        <v>365</v>
      </c>
      <c r="E105" s="9" t="s">
        <v>469</v>
      </c>
      <c r="F105" s="10" t="s">
        <v>47</v>
      </c>
      <c r="G105" s="10" t="s">
        <v>460</v>
      </c>
      <c r="H105" s="12" t="s">
        <v>30</v>
      </c>
      <c r="I105" s="13">
        <v>2017</v>
      </c>
      <c r="J105" s="14">
        <v>1900000</v>
      </c>
      <c r="K105" s="14" t="s">
        <v>32</v>
      </c>
      <c r="L105" s="14"/>
      <c r="M105" s="14" t="s">
        <v>32</v>
      </c>
      <c r="N105" s="14" t="s">
        <v>32</v>
      </c>
      <c r="O105" s="14" t="s">
        <v>32</v>
      </c>
      <c r="P105" s="14">
        <f>SUM(Table163[[#This Row],[2017]:[2022]])</f>
        <v>1900000</v>
      </c>
      <c r="Q105" s="15">
        <v>1900000</v>
      </c>
      <c r="R105" s="94"/>
      <c r="S105" s="40">
        <v>2017</v>
      </c>
      <c r="T105" s="40">
        <v>2017</v>
      </c>
      <c r="U105" s="23" t="s">
        <v>286</v>
      </c>
      <c r="V105" s="95" t="s">
        <v>461</v>
      </c>
    </row>
    <row r="106" spans="1:22" ht="300" x14ac:dyDescent="0.25">
      <c r="A106" s="9" t="s">
        <v>473</v>
      </c>
      <c r="B106" s="10" t="s">
        <v>454</v>
      </c>
      <c r="C106" s="9" t="s">
        <v>25</v>
      </c>
      <c r="D106" s="9" t="s">
        <v>365</v>
      </c>
      <c r="E106" s="9" t="s">
        <v>469</v>
      </c>
      <c r="F106" s="10" t="s">
        <v>47</v>
      </c>
      <c r="G106" s="10" t="s">
        <v>460</v>
      </c>
      <c r="H106" s="12" t="s">
        <v>30</v>
      </c>
      <c r="I106" s="13">
        <v>2017</v>
      </c>
      <c r="J106" s="14">
        <v>1900000</v>
      </c>
      <c r="K106" s="14" t="s">
        <v>32</v>
      </c>
      <c r="L106" s="14"/>
      <c r="M106" s="14" t="s">
        <v>32</v>
      </c>
      <c r="N106" s="14" t="s">
        <v>32</v>
      </c>
      <c r="O106" s="14" t="s">
        <v>32</v>
      </c>
      <c r="P106" s="14">
        <f>SUM(Table163[[#This Row],[2017]:[2022]])</f>
        <v>1900000</v>
      </c>
      <c r="Q106" s="15">
        <v>1900000</v>
      </c>
      <c r="R106" s="94"/>
      <c r="S106" s="40">
        <v>2017</v>
      </c>
      <c r="T106" s="40">
        <v>2017</v>
      </c>
      <c r="U106" s="23" t="s">
        <v>286</v>
      </c>
      <c r="V106" s="95" t="s">
        <v>461</v>
      </c>
    </row>
    <row r="107" spans="1:22" ht="300" x14ac:dyDescent="0.25">
      <c r="A107" s="9" t="s">
        <v>474</v>
      </c>
      <c r="B107" s="10" t="s">
        <v>454</v>
      </c>
      <c r="C107" s="9" t="s">
        <v>25</v>
      </c>
      <c r="D107" s="9" t="s">
        <v>365</v>
      </c>
      <c r="E107" s="9" t="s">
        <v>469</v>
      </c>
      <c r="F107" s="10" t="s">
        <v>47</v>
      </c>
      <c r="G107" s="10" t="s">
        <v>460</v>
      </c>
      <c r="H107" s="12" t="s">
        <v>30</v>
      </c>
      <c r="I107" s="13">
        <v>2017</v>
      </c>
      <c r="J107" s="14">
        <v>250000</v>
      </c>
      <c r="K107" s="14" t="s">
        <v>32</v>
      </c>
      <c r="L107" s="14"/>
      <c r="M107" s="14" t="s">
        <v>32</v>
      </c>
      <c r="N107" s="14" t="s">
        <v>32</v>
      </c>
      <c r="O107" s="14" t="s">
        <v>32</v>
      </c>
      <c r="P107" s="14">
        <f>SUM(Table163[[#This Row],[2017]:[2022]])</f>
        <v>250000</v>
      </c>
      <c r="Q107" s="15">
        <v>250000</v>
      </c>
      <c r="R107" s="94"/>
      <c r="S107" s="40">
        <v>2017</v>
      </c>
      <c r="T107" s="40">
        <v>2017</v>
      </c>
      <c r="U107" s="23" t="s">
        <v>286</v>
      </c>
      <c r="V107" s="95" t="s">
        <v>461</v>
      </c>
    </row>
    <row r="108" spans="1:22" ht="300" x14ac:dyDescent="0.25">
      <c r="A108" s="9" t="s">
        <v>475</v>
      </c>
      <c r="B108" s="10" t="s">
        <v>454</v>
      </c>
      <c r="C108" s="9" t="s">
        <v>25</v>
      </c>
      <c r="D108" s="9" t="s">
        <v>365</v>
      </c>
      <c r="E108" s="9" t="s">
        <v>469</v>
      </c>
      <c r="F108" s="10" t="s">
        <v>47</v>
      </c>
      <c r="G108" s="10" t="s">
        <v>460</v>
      </c>
      <c r="H108" s="12" t="s">
        <v>30</v>
      </c>
      <c r="I108" s="13">
        <v>2017</v>
      </c>
      <c r="J108" s="14">
        <v>1900000</v>
      </c>
      <c r="K108" s="14" t="s">
        <v>32</v>
      </c>
      <c r="L108" s="14"/>
      <c r="M108" s="14" t="s">
        <v>32</v>
      </c>
      <c r="N108" s="14" t="s">
        <v>32</v>
      </c>
      <c r="O108" s="14" t="s">
        <v>32</v>
      </c>
      <c r="P108" s="14">
        <f>SUM(Table163[[#This Row],[2017]:[2022]])</f>
        <v>1900000</v>
      </c>
      <c r="Q108" s="15">
        <v>1900000</v>
      </c>
      <c r="R108" s="94"/>
      <c r="S108" s="40">
        <v>2017</v>
      </c>
      <c r="T108" s="40">
        <v>2017</v>
      </c>
      <c r="U108" s="23" t="s">
        <v>286</v>
      </c>
      <c r="V108" s="95" t="s">
        <v>461</v>
      </c>
    </row>
    <row r="109" spans="1:22" ht="300" x14ac:dyDescent="0.25">
      <c r="A109" s="9" t="s">
        <v>476</v>
      </c>
      <c r="B109" s="10" t="s">
        <v>454</v>
      </c>
      <c r="C109" s="9" t="s">
        <v>25</v>
      </c>
      <c r="D109" s="9" t="s">
        <v>365</v>
      </c>
      <c r="E109" s="9" t="s">
        <v>477</v>
      </c>
      <c r="F109" s="10" t="s">
        <v>47</v>
      </c>
      <c r="G109" s="10" t="s">
        <v>460</v>
      </c>
      <c r="H109" s="12" t="s">
        <v>30</v>
      </c>
      <c r="I109" s="13">
        <v>2017</v>
      </c>
      <c r="J109" s="14">
        <v>740000</v>
      </c>
      <c r="K109" s="14" t="s">
        <v>32</v>
      </c>
      <c r="L109" s="14"/>
      <c r="M109" s="14" t="s">
        <v>32</v>
      </c>
      <c r="N109" s="14" t="s">
        <v>32</v>
      </c>
      <c r="O109" s="14" t="s">
        <v>32</v>
      </c>
      <c r="P109" s="14">
        <f>SUM(Table163[[#This Row],[2017]:[2022]])</f>
        <v>740000</v>
      </c>
      <c r="Q109" s="20">
        <f>SUM(Table163[[#This Row],[2017]:[2022]])</f>
        <v>740000</v>
      </c>
      <c r="R109" s="94"/>
      <c r="S109" s="40">
        <v>2017</v>
      </c>
      <c r="T109" s="40">
        <v>2017</v>
      </c>
      <c r="U109" s="23" t="s">
        <v>286</v>
      </c>
      <c r="V109" s="95" t="s">
        <v>461</v>
      </c>
    </row>
    <row r="110" spans="1:22" ht="165" x14ac:dyDescent="0.25">
      <c r="A110" s="9" t="s">
        <v>478</v>
      </c>
      <c r="B110" s="10" t="s">
        <v>454</v>
      </c>
      <c r="C110" s="9" t="s">
        <v>25</v>
      </c>
      <c r="D110" s="9" t="s">
        <v>365</v>
      </c>
      <c r="E110" s="9" t="s">
        <v>479</v>
      </c>
      <c r="F110" s="10" t="s">
        <v>47</v>
      </c>
      <c r="G110" s="10" t="s">
        <v>460</v>
      </c>
      <c r="H110" s="12" t="s">
        <v>30</v>
      </c>
      <c r="I110" s="13">
        <v>2017</v>
      </c>
      <c r="J110" s="14">
        <v>3583000</v>
      </c>
      <c r="K110" s="14" t="s">
        <v>32</v>
      </c>
      <c r="L110" s="14"/>
      <c r="M110" s="14" t="s">
        <v>32</v>
      </c>
      <c r="N110" s="14" t="s">
        <v>32</v>
      </c>
      <c r="O110" s="14" t="s">
        <v>32</v>
      </c>
      <c r="P110" s="14">
        <f>SUM(Table163[[#This Row],[2017]:[2022]])</f>
        <v>3583000</v>
      </c>
      <c r="Q110" s="20">
        <v>3583000</v>
      </c>
      <c r="R110" s="94" t="s">
        <v>285</v>
      </c>
      <c r="S110" s="40">
        <v>2017</v>
      </c>
      <c r="T110" s="40">
        <v>2017</v>
      </c>
      <c r="U110" s="23" t="s">
        <v>286</v>
      </c>
      <c r="V110" s="95" t="s">
        <v>480</v>
      </c>
    </row>
    <row r="111" spans="1:22" ht="180" x14ac:dyDescent="0.25">
      <c r="A111" s="9" t="s">
        <v>481</v>
      </c>
      <c r="B111" s="10" t="s">
        <v>454</v>
      </c>
      <c r="C111" s="9" t="s">
        <v>25</v>
      </c>
      <c r="D111" s="9" t="s">
        <v>365</v>
      </c>
      <c r="E111" s="9" t="s">
        <v>482</v>
      </c>
      <c r="F111" s="10" t="s">
        <v>47</v>
      </c>
      <c r="G111" s="10" t="s">
        <v>460</v>
      </c>
      <c r="H111" s="12" t="s">
        <v>30</v>
      </c>
      <c r="I111" s="13">
        <v>2017</v>
      </c>
      <c r="J111" s="14">
        <v>59638818.590000004</v>
      </c>
      <c r="K111" s="14" t="s">
        <v>32</v>
      </c>
      <c r="L111" s="14"/>
      <c r="M111" s="14" t="s">
        <v>32</v>
      </c>
      <c r="N111" s="14" t="s">
        <v>32</v>
      </c>
      <c r="O111" s="14" t="s">
        <v>32</v>
      </c>
      <c r="P111" s="14">
        <f>SUM(Table163[[#This Row],[2017]:[2022]])</f>
        <v>59638818.590000004</v>
      </c>
      <c r="Q111" s="20">
        <v>104035790.66</v>
      </c>
      <c r="R111" s="16" t="s">
        <v>483</v>
      </c>
      <c r="S111" s="40">
        <v>2017</v>
      </c>
      <c r="T111" s="40">
        <v>2017</v>
      </c>
      <c r="U111" s="23" t="s">
        <v>286</v>
      </c>
      <c r="V111" s="68" t="s">
        <v>480</v>
      </c>
    </row>
    <row r="112" spans="1:22" ht="180" x14ac:dyDescent="0.25">
      <c r="A112" s="9" t="s">
        <v>484</v>
      </c>
      <c r="B112" s="10" t="s">
        <v>454</v>
      </c>
      <c r="C112" s="9" t="s">
        <v>25</v>
      </c>
      <c r="D112" s="9" t="s">
        <v>365</v>
      </c>
      <c r="E112" s="9" t="s">
        <v>485</v>
      </c>
      <c r="F112" s="10" t="s">
        <v>47</v>
      </c>
      <c r="G112" s="10" t="s">
        <v>460</v>
      </c>
      <c r="H112" s="12" t="s">
        <v>30</v>
      </c>
      <c r="I112" s="13">
        <v>2017</v>
      </c>
      <c r="J112" s="14">
        <v>45494589.979999997</v>
      </c>
      <c r="K112" s="14" t="s">
        <v>32</v>
      </c>
      <c r="L112" s="14"/>
      <c r="M112" s="14" t="s">
        <v>32</v>
      </c>
      <c r="N112" s="14" t="s">
        <v>32</v>
      </c>
      <c r="O112" s="14" t="s">
        <v>32</v>
      </c>
      <c r="P112" s="14">
        <f>SUM(Table163[[#This Row],[2017]:[2022]])</f>
        <v>45494589.979999997</v>
      </c>
      <c r="Q112" s="20">
        <v>53523047</v>
      </c>
      <c r="R112" s="16" t="s">
        <v>483</v>
      </c>
      <c r="S112" s="40">
        <v>2017</v>
      </c>
      <c r="T112" s="40">
        <v>2017</v>
      </c>
      <c r="U112" s="23" t="s">
        <v>286</v>
      </c>
      <c r="V112" s="68" t="s">
        <v>486</v>
      </c>
    </row>
    <row r="113" spans="1:22" ht="180" x14ac:dyDescent="0.25">
      <c r="A113" s="9" t="s">
        <v>487</v>
      </c>
      <c r="B113" s="10" t="s">
        <v>454</v>
      </c>
      <c r="C113" s="9" t="s">
        <v>25</v>
      </c>
      <c r="D113" s="9" t="s">
        <v>365</v>
      </c>
      <c r="E113" s="9" t="s">
        <v>488</v>
      </c>
      <c r="F113" s="10" t="s">
        <v>47</v>
      </c>
      <c r="G113" s="10" t="s">
        <v>460</v>
      </c>
      <c r="H113" s="12" t="s">
        <v>30</v>
      </c>
      <c r="I113" s="13">
        <v>2017</v>
      </c>
      <c r="J113" s="14">
        <v>17411711.98</v>
      </c>
      <c r="K113" s="14" t="s">
        <v>32</v>
      </c>
      <c r="L113" s="14"/>
      <c r="M113" s="14" t="s">
        <v>32</v>
      </c>
      <c r="N113" s="14" t="s">
        <v>32</v>
      </c>
      <c r="O113" s="14" t="s">
        <v>32</v>
      </c>
      <c r="P113" s="14">
        <f>SUM(Table163[[#This Row],[2017]:[2022]])</f>
        <v>17411711.98</v>
      </c>
      <c r="Q113" s="20">
        <v>36320954</v>
      </c>
      <c r="R113" s="26" t="s">
        <v>489</v>
      </c>
      <c r="S113" s="40">
        <v>2017</v>
      </c>
      <c r="T113" s="40">
        <v>2017</v>
      </c>
      <c r="U113" s="23" t="s">
        <v>286</v>
      </c>
      <c r="V113" s="68" t="s">
        <v>486</v>
      </c>
    </row>
    <row r="114" spans="1:22" ht="135" x14ac:dyDescent="0.25">
      <c r="A114" s="9" t="s">
        <v>490</v>
      </c>
      <c r="B114" s="10" t="s">
        <v>454</v>
      </c>
      <c r="C114" s="9" t="s">
        <v>25</v>
      </c>
      <c r="D114" s="9" t="s">
        <v>365</v>
      </c>
      <c r="E114" s="9" t="s">
        <v>491</v>
      </c>
      <c r="F114" s="10" t="s">
        <v>47</v>
      </c>
      <c r="G114" s="10" t="s">
        <v>460</v>
      </c>
      <c r="H114" s="12" t="s">
        <v>30</v>
      </c>
      <c r="I114" s="13" t="s">
        <v>59</v>
      </c>
      <c r="J114" s="14">
        <v>14810000</v>
      </c>
      <c r="K114" s="14">
        <v>14810000</v>
      </c>
      <c r="L114" s="14"/>
      <c r="M114" s="14" t="s">
        <v>32</v>
      </c>
      <c r="N114" s="14" t="s">
        <v>32</v>
      </c>
      <c r="O114" s="14" t="s">
        <v>32</v>
      </c>
      <c r="P114" s="14">
        <f>SUM(Table163[[#This Row],[2017]:[2022]])</f>
        <v>29620000</v>
      </c>
      <c r="Q114" s="15">
        <v>29620000</v>
      </c>
      <c r="R114" s="94"/>
      <c r="S114" s="40">
        <v>2017</v>
      </c>
      <c r="T114" s="40">
        <v>2018</v>
      </c>
      <c r="U114" s="23" t="s">
        <v>43</v>
      </c>
      <c r="V114" s="95" t="s">
        <v>486</v>
      </c>
    </row>
    <row r="115" spans="1:22" ht="180" x14ac:dyDescent="0.25">
      <c r="A115" s="9" t="s">
        <v>492</v>
      </c>
      <c r="B115" s="10" t="s">
        <v>454</v>
      </c>
      <c r="C115" s="9" t="s">
        <v>25</v>
      </c>
      <c r="D115" s="9" t="s">
        <v>365</v>
      </c>
      <c r="E115" s="9" t="s">
        <v>493</v>
      </c>
      <c r="F115" s="10" t="s">
        <v>47</v>
      </c>
      <c r="G115" s="10" t="s">
        <v>460</v>
      </c>
      <c r="H115" s="12" t="s">
        <v>30</v>
      </c>
      <c r="I115" s="13" t="s">
        <v>59</v>
      </c>
      <c r="J115" s="14">
        <v>25057421</v>
      </c>
      <c r="K115" s="14">
        <v>18223579</v>
      </c>
      <c r="L115" s="14"/>
      <c r="M115" s="14" t="s">
        <v>32</v>
      </c>
      <c r="N115" s="14" t="s">
        <v>32</v>
      </c>
      <c r="O115" s="14" t="s">
        <v>32</v>
      </c>
      <c r="P115" s="14">
        <f>SUM(Table163[[#This Row],[2017]:[2022]])</f>
        <v>43281000</v>
      </c>
      <c r="Q115" s="15">
        <v>43281000</v>
      </c>
      <c r="R115" s="94"/>
      <c r="S115" s="40">
        <v>2017</v>
      </c>
      <c r="T115" s="40">
        <v>2018</v>
      </c>
      <c r="U115" s="23" t="s">
        <v>43</v>
      </c>
      <c r="V115" s="95" t="s">
        <v>486</v>
      </c>
    </row>
    <row r="116" spans="1:22" ht="300" x14ac:dyDescent="0.25">
      <c r="A116" s="9" t="s">
        <v>494</v>
      </c>
      <c r="B116" s="10" t="s">
        <v>454</v>
      </c>
      <c r="C116" s="9" t="s">
        <v>25</v>
      </c>
      <c r="D116" s="9" t="s">
        <v>365</v>
      </c>
      <c r="E116" s="9" t="s">
        <v>495</v>
      </c>
      <c r="F116" s="10" t="s">
        <v>47</v>
      </c>
      <c r="G116" s="10" t="s">
        <v>460</v>
      </c>
      <c r="H116" s="12" t="s">
        <v>30</v>
      </c>
      <c r="I116" s="13">
        <v>2018</v>
      </c>
      <c r="J116" s="14" t="s">
        <v>32</v>
      </c>
      <c r="K116" s="14">
        <v>14403000</v>
      </c>
      <c r="L116" s="14"/>
      <c r="M116" s="14" t="s">
        <v>32</v>
      </c>
      <c r="N116" s="14" t="s">
        <v>32</v>
      </c>
      <c r="O116" s="14" t="s">
        <v>32</v>
      </c>
      <c r="P116" s="14">
        <f>SUM(Table163[[#This Row],[2017]:[2022]])</f>
        <v>14403000</v>
      </c>
      <c r="Q116" s="15">
        <v>14403000</v>
      </c>
      <c r="R116" s="94"/>
      <c r="S116" s="40">
        <v>2018</v>
      </c>
      <c r="T116" s="40">
        <v>2018</v>
      </c>
      <c r="U116" s="23" t="s">
        <v>60</v>
      </c>
      <c r="V116" s="95" t="s">
        <v>496</v>
      </c>
    </row>
    <row r="117" spans="1:22" ht="285" x14ac:dyDescent="0.25">
      <c r="A117" s="9" t="s">
        <v>497</v>
      </c>
      <c r="B117" s="10" t="s">
        <v>454</v>
      </c>
      <c r="C117" s="9" t="s">
        <v>25</v>
      </c>
      <c r="D117" s="9" t="s">
        <v>365</v>
      </c>
      <c r="E117" s="9" t="s">
        <v>498</v>
      </c>
      <c r="F117" s="10" t="s">
        <v>47</v>
      </c>
      <c r="G117" s="10" t="s">
        <v>460</v>
      </c>
      <c r="H117" s="12" t="s">
        <v>30</v>
      </c>
      <c r="I117" s="13" t="s">
        <v>436</v>
      </c>
      <c r="J117" s="14" t="s">
        <v>32</v>
      </c>
      <c r="K117" s="14">
        <v>50740000</v>
      </c>
      <c r="L117" s="14"/>
      <c r="M117" s="14" t="s">
        <v>32</v>
      </c>
      <c r="N117" s="14" t="s">
        <v>32</v>
      </c>
      <c r="O117" s="14" t="s">
        <v>32</v>
      </c>
      <c r="P117" s="14">
        <f>SUM(Table163[[#This Row],[2017]:[2022]])</f>
        <v>50740000</v>
      </c>
      <c r="Q117" s="20">
        <v>50740000</v>
      </c>
      <c r="R117" s="26"/>
      <c r="S117" s="23">
        <v>2018</v>
      </c>
      <c r="T117" s="23">
        <v>2019</v>
      </c>
      <c r="U117" s="23" t="s">
        <v>182</v>
      </c>
      <c r="V117" s="68" t="s">
        <v>499</v>
      </c>
    </row>
    <row r="118" spans="1:22" ht="285" x14ac:dyDescent="0.25">
      <c r="A118" s="9" t="s">
        <v>500</v>
      </c>
      <c r="B118" s="10" t="s">
        <v>454</v>
      </c>
      <c r="C118" s="9" t="s">
        <v>25</v>
      </c>
      <c r="D118" s="9" t="s">
        <v>365</v>
      </c>
      <c r="E118" s="9" t="s">
        <v>501</v>
      </c>
      <c r="F118" s="10" t="s">
        <v>47</v>
      </c>
      <c r="G118" s="10" t="s">
        <v>460</v>
      </c>
      <c r="H118" s="12" t="s">
        <v>30</v>
      </c>
      <c r="I118" s="13" t="s">
        <v>502</v>
      </c>
      <c r="J118" s="14" t="s">
        <v>32</v>
      </c>
      <c r="K118" s="14" t="s">
        <v>32</v>
      </c>
      <c r="L118" s="14"/>
      <c r="M118" s="14">
        <v>5032500</v>
      </c>
      <c r="N118" s="14" t="s">
        <v>32</v>
      </c>
      <c r="O118" s="14" t="s">
        <v>32</v>
      </c>
      <c r="P118" s="14">
        <f>SUM(Table163[[#This Row],[2017]:[2022]])</f>
        <v>5032500</v>
      </c>
      <c r="Q118" s="20">
        <v>5032500</v>
      </c>
      <c r="R118" s="26"/>
      <c r="S118" s="23">
        <v>2020</v>
      </c>
      <c r="T118" s="23">
        <v>2021</v>
      </c>
      <c r="U118" s="23" t="s">
        <v>182</v>
      </c>
      <c r="V118" s="68" t="s">
        <v>503</v>
      </c>
    </row>
    <row r="119" spans="1:22" ht="285" x14ac:dyDescent="0.25">
      <c r="A119" s="9" t="s">
        <v>504</v>
      </c>
      <c r="B119" s="10" t="s">
        <v>454</v>
      </c>
      <c r="C119" s="9" t="s">
        <v>25</v>
      </c>
      <c r="D119" s="9" t="s">
        <v>365</v>
      </c>
      <c r="E119" s="9" t="s">
        <v>505</v>
      </c>
      <c r="F119" s="10" t="s">
        <v>47</v>
      </c>
      <c r="G119" s="10" t="s">
        <v>460</v>
      </c>
      <c r="H119" s="12" t="s">
        <v>30</v>
      </c>
      <c r="I119" s="13" t="s">
        <v>506</v>
      </c>
      <c r="J119" s="14" t="s">
        <v>32</v>
      </c>
      <c r="K119" s="14" t="s">
        <v>32</v>
      </c>
      <c r="L119" s="14">
        <v>10032000</v>
      </c>
      <c r="M119" s="14" t="s">
        <v>32</v>
      </c>
      <c r="N119" s="14" t="s">
        <v>32</v>
      </c>
      <c r="O119" s="14" t="s">
        <v>32</v>
      </c>
      <c r="P119" s="14">
        <f>SUM(Table163[[#This Row],[2017]:[2022]])</f>
        <v>10032000</v>
      </c>
      <c r="Q119" s="20">
        <v>10032000</v>
      </c>
      <c r="R119" s="26"/>
      <c r="S119" s="23">
        <v>2019</v>
      </c>
      <c r="T119" s="23">
        <v>2020</v>
      </c>
      <c r="U119" s="23" t="s">
        <v>182</v>
      </c>
      <c r="V119" s="68" t="s">
        <v>507</v>
      </c>
    </row>
    <row r="120" spans="1:22" ht="285" x14ac:dyDescent="0.25">
      <c r="A120" s="9" t="s">
        <v>508</v>
      </c>
      <c r="B120" s="10" t="s">
        <v>454</v>
      </c>
      <c r="C120" s="9" t="s">
        <v>25</v>
      </c>
      <c r="D120" s="9" t="s">
        <v>365</v>
      </c>
      <c r="E120" s="9" t="s">
        <v>509</v>
      </c>
      <c r="F120" s="10" t="s">
        <v>47</v>
      </c>
      <c r="G120" s="10" t="s">
        <v>460</v>
      </c>
      <c r="H120" s="12" t="s">
        <v>30</v>
      </c>
      <c r="I120" s="13">
        <v>2018</v>
      </c>
      <c r="J120" s="14" t="s">
        <v>32</v>
      </c>
      <c r="K120" s="14">
        <v>18367000</v>
      </c>
      <c r="L120" s="14"/>
      <c r="M120" s="14" t="s">
        <v>32</v>
      </c>
      <c r="N120" s="14" t="s">
        <v>32</v>
      </c>
      <c r="O120" s="14" t="s">
        <v>32</v>
      </c>
      <c r="P120" s="14">
        <f>SUM(Table163[[#This Row],[2017]:[2022]])</f>
        <v>18367000</v>
      </c>
      <c r="Q120" s="20">
        <v>18367000</v>
      </c>
      <c r="R120" s="26"/>
      <c r="S120" s="23">
        <v>2018</v>
      </c>
      <c r="T120" s="23">
        <v>2018</v>
      </c>
      <c r="U120" s="23" t="s">
        <v>182</v>
      </c>
      <c r="V120" s="68" t="s">
        <v>510</v>
      </c>
    </row>
    <row r="121" spans="1:22" ht="285" x14ac:dyDescent="0.25">
      <c r="A121" s="9" t="s">
        <v>511</v>
      </c>
      <c r="B121" s="10" t="s">
        <v>454</v>
      </c>
      <c r="C121" s="9" t="s">
        <v>25</v>
      </c>
      <c r="D121" s="9" t="s">
        <v>365</v>
      </c>
      <c r="E121" s="9" t="s">
        <v>512</v>
      </c>
      <c r="F121" s="10" t="s">
        <v>47</v>
      </c>
      <c r="G121" s="10" t="s">
        <v>460</v>
      </c>
      <c r="H121" s="12" t="s">
        <v>30</v>
      </c>
      <c r="I121" s="13" t="s">
        <v>502</v>
      </c>
      <c r="J121" s="14" t="s">
        <v>32</v>
      </c>
      <c r="K121" s="14">
        <v>0</v>
      </c>
      <c r="L121" s="14"/>
      <c r="M121" s="14">
        <v>16945500</v>
      </c>
      <c r="N121" s="14" t="s">
        <v>32</v>
      </c>
      <c r="O121" s="14" t="s">
        <v>32</v>
      </c>
      <c r="P121" s="14">
        <f>SUM(Table163[[#This Row],[2017]:[2022]])</f>
        <v>16945500</v>
      </c>
      <c r="Q121" s="20">
        <v>16945500</v>
      </c>
      <c r="R121" s="26"/>
      <c r="S121" s="23">
        <v>2020</v>
      </c>
      <c r="T121" s="23">
        <v>2021</v>
      </c>
      <c r="U121" s="23" t="s">
        <v>33</v>
      </c>
      <c r="V121" s="68" t="s">
        <v>513</v>
      </c>
    </row>
    <row r="122" spans="1:22" ht="285" x14ac:dyDescent="0.25">
      <c r="A122" s="9" t="s">
        <v>514</v>
      </c>
      <c r="B122" s="10" t="s">
        <v>454</v>
      </c>
      <c r="C122" s="9" t="s">
        <v>25</v>
      </c>
      <c r="D122" s="9" t="s">
        <v>365</v>
      </c>
      <c r="E122" s="9" t="s">
        <v>515</v>
      </c>
      <c r="F122" s="10" t="s">
        <v>47</v>
      </c>
      <c r="G122" s="10" t="s">
        <v>460</v>
      </c>
      <c r="H122" s="12" t="s">
        <v>30</v>
      </c>
      <c r="I122" s="13" t="s">
        <v>506</v>
      </c>
      <c r="J122" s="14" t="s">
        <v>32</v>
      </c>
      <c r="K122" s="14" t="s">
        <v>32</v>
      </c>
      <c r="L122" s="14">
        <v>17605500</v>
      </c>
      <c r="M122" s="14" t="s">
        <v>32</v>
      </c>
      <c r="N122" s="14" t="s">
        <v>32</v>
      </c>
      <c r="O122" s="14" t="s">
        <v>32</v>
      </c>
      <c r="P122" s="14">
        <f>SUM(Table163[[#This Row],[2017]:[2022]])</f>
        <v>17605500</v>
      </c>
      <c r="Q122" s="20">
        <v>17605500</v>
      </c>
      <c r="R122" s="26"/>
      <c r="S122" s="23">
        <v>2019</v>
      </c>
      <c r="T122" s="23">
        <v>2020</v>
      </c>
      <c r="U122" s="23" t="s">
        <v>107</v>
      </c>
      <c r="V122" s="68" t="s">
        <v>516</v>
      </c>
    </row>
    <row r="123" spans="1:22" ht="285" x14ac:dyDescent="0.25">
      <c r="A123" s="9" t="s">
        <v>517</v>
      </c>
      <c r="B123" s="10" t="s">
        <v>454</v>
      </c>
      <c r="C123" s="9" t="s">
        <v>25</v>
      </c>
      <c r="D123" s="9" t="s">
        <v>365</v>
      </c>
      <c r="E123" s="9" t="s">
        <v>518</v>
      </c>
      <c r="F123" s="10" t="s">
        <v>47</v>
      </c>
      <c r="G123" s="10" t="s">
        <v>460</v>
      </c>
      <c r="H123" s="12" t="s">
        <v>30</v>
      </c>
      <c r="I123" s="13" t="s">
        <v>506</v>
      </c>
      <c r="J123" s="14" t="s">
        <v>32</v>
      </c>
      <c r="K123" s="14">
        <v>0</v>
      </c>
      <c r="L123" s="14">
        <v>5214000</v>
      </c>
      <c r="M123" s="14" t="s">
        <v>32</v>
      </c>
      <c r="N123" s="14" t="s">
        <v>32</v>
      </c>
      <c r="O123" s="14" t="s">
        <v>32</v>
      </c>
      <c r="P123" s="14">
        <f>SUM(Table163[[#This Row],[2017]:[2022]])</f>
        <v>5214000</v>
      </c>
      <c r="Q123" s="20">
        <v>5214000</v>
      </c>
      <c r="R123" s="26"/>
      <c r="S123" s="23">
        <v>2019</v>
      </c>
      <c r="T123" s="23">
        <v>2020</v>
      </c>
      <c r="U123" s="23" t="s">
        <v>107</v>
      </c>
      <c r="V123" s="68" t="s">
        <v>519</v>
      </c>
    </row>
    <row r="124" spans="1:22" ht="285" x14ac:dyDescent="0.25">
      <c r="A124" s="9" t="s">
        <v>520</v>
      </c>
      <c r="B124" s="10" t="s">
        <v>454</v>
      </c>
      <c r="C124" s="9" t="s">
        <v>25</v>
      </c>
      <c r="D124" s="9" t="s">
        <v>365</v>
      </c>
      <c r="E124" s="9" t="s">
        <v>521</v>
      </c>
      <c r="F124" s="10" t="s">
        <v>47</v>
      </c>
      <c r="G124" s="10" t="s">
        <v>460</v>
      </c>
      <c r="H124" s="12" t="s">
        <v>30</v>
      </c>
      <c r="I124" s="13" t="s">
        <v>506</v>
      </c>
      <c r="J124" s="14" t="s">
        <v>32</v>
      </c>
      <c r="K124" s="14">
        <v>0</v>
      </c>
      <c r="L124" s="14">
        <v>4455000</v>
      </c>
      <c r="M124" s="14" t="s">
        <v>32</v>
      </c>
      <c r="N124" s="14" t="s">
        <v>32</v>
      </c>
      <c r="O124" s="14" t="s">
        <v>32</v>
      </c>
      <c r="P124" s="14">
        <f>SUM(Table163[[#This Row],[2017]:[2022]])</f>
        <v>4455000</v>
      </c>
      <c r="Q124" s="20">
        <v>4455000</v>
      </c>
      <c r="R124" s="26"/>
      <c r="S124" s="23">
        <v>2019</v>
      </c>
      <c r="T124" s="23">
        <v>2020</v>
      </c>
      <c r="U124" s="23" t="s">
        <v>107</v>
      </c>
      <c r="V124" s="68" t="s">
        <v>522</v>
      </c>
    </row>
    <row r="125" spans="1:22" ht="285" x14ac:dyDescent="0.25">
      <c r="A125" s="9" t="s">
        <v>523</v>
      </c>
      <c r="B125" s="10" t="s">
        <v>454</v>
      </c>
      <c r="C125" s="9" t="s">
        <v>25</v>
      </c>
      <c r="D125" s="9" t="s">
        <v>365</v>
      </c>
      <c r="E125" s="9" t="s">
        <v>524</v>
      </c>
      <c r="F125" s="10" t="s">
        <v>47</v>
      </c>
      <c r="G125" s="10" t="s">
        <v>460</v>
      </c>
      <c r="H125" s="12" t="s">
        <v>30</v>
      </c>
      <c r="I125" s="13" t="s">
        <v>506</v>
      </c>
      <c r="J125" s="14" t="s">
        <v>32</v>
      </c>
      <c r="K125" s="14">
        <v>0</v>
      </c>
      <c r="L125" s="14">
        <v>16335000</v>
      </c>
      <c r="M125" s="14" t="s">
        <v>32</v>
      </c>
      <c r="N125" s="14" t="s">
        <v>32</v>
      </c>
      <c r="O125" s="14" t="s">
        <v>32</v>
      </c>
      <c r="P125" s="14">
        <f>SUM(Table163[[#This Row],[2017]:[2022]])</f>
        <v>16335000</v>
      </c>
      <c r="Q125" s="20">
        <v>16335000</v>
      </c>
      <c r="R125" s="26"/>
      <c r="S125" s="23">
        <v>2019</v>
      </c>
      <c r="T125" s="23">
        <v>2020</v>
      </c>
      <c r="U125" s="23" t="s">
        <v>182</v>
      </c>
      <c r="V125" s="68" t="s">
        <v>525</v>
      </c>
    </row>
    <row r="126" spans="1:22" ht="285" x14ac:dyDescent="0.25">
      <c r="A126" s="9" t="s">
        <v>526</v>
      </c>
      <c r="B126" s="10" t="s">
        <v>454</v>
      </c>
      <c r="C126" s="9" t="s">
        <v>25</v>
      </c>
      <c r="D126" s="9" t="s">
        <v>365</v>
      </c>
      <c r="E126" s="9" t="s">
        <v>527</v>
      </c>
      <c r="F126" s="10" t="s">
        <v>47</v>
      </c>
      <c r="G126" s="10" t="s">
        <v>460</v>
      </c>
      <c r="H126" s="12" t="s">
        <v>30</v>
      </c>
      <c r="I126" s="13" t="s">
        <v>502</v>
      </c>
      <c r="J126" s="14" t="s">
        <v>32</v>
      </c>
      <c r="K126" s="14">
        <v>0</v>
      </c>
      <c r="L126" s="14"/>
      <c r="M126" s="14">
        <v>15840000</v>
      </c>
      <c r="N126" s="14" t="s">
        <v>32</v>
      </c>
      <c r="O126" s="14" t="s">
        <v>32</v>
      </c>
      <c r="P126" s="14">
        <f>SUM(Table163[[#This Row],[2017]:[2022]])</f>
        <v>15840000</v>
      </c>
      <c r="Q126" s="20">
        <v>15840000</v>
      </c>
      <c r="R126" s="26"/>
      <c r="S126" s="23">
        <v>2020</v>
      </c>
      <c r="T126" s="23">
        <v>2021</v>
      </c>
      <c r="U126" s="23" t="s">
        <v>107</v>
      </c>
      <c r="V126" s="68" t="s">
        <v>528</v>
      </c>
    </row>
    <row r="127" spans="1:22" ht="300" x14ac:dyDescent="0.25">
      <c r="A127" s="9" t="s">
        <v>529</v>
      </c>
      <c r="B127" s="10" t="s">
        <v>454</v>
      </c>
      <c r="C127" s="9" t="s">
        <v>25</v>
      </c>
      <c r="D127" s="9" t="s">
        <v>365</v>
      </c>
      <c r="E127" s="9" t="s">
        <v>530</v>
      </c>
      <c r="F127" s="10" t="s">
        <v>47</v>
      </c>
      <c r="G127" s="10" t="s">
        <v>460</v>
      </c>
      <c r="H127" s="12" t="s">
        <v>30</v>
      </c>
      <c r="I127" s="13">
        <v>2018</v>
      </c>
      <c r="J127" s="14" t="s">
        <v>32</v>
      </c>
      <c r="K127" s="14">
        <v>19590000</v>
      </c>
      <c r="L127" s="14"/>
      <c r="M127" s="14" t="s">
        <v>32</v>
      </c>
      <c r="N127" s="14" t="s">
        <v>32</v>
      </c>
      <c r="O127" s="14" t="s">
        <v>32</v>
      </c>
      <c r="P127" s="14">
        <f>SUM(Table163[[#This Row],[2017]:[2022]])</f>
        <v>19590000</v>
      </c>
      <c r="Q127" s="15">
        <v>19590000</v>
      </c>
      <c r="R127" s="94"/>
      <c r="S127" s="40">
        <v>2018</v>
      </c>
      <c r="T127" s="40">
        <v>2018</v>
      </c>
      <c r="U127" s="23" t="s">
        <v>182</v>
      </c>
      <c r="V127" s="95" t="s">
        <v>531</v>
      </c>
    </row>
    <row r="128" spans="1:22" ht="285" x14ac:dyDescent="0.25">
      <c r="A128" s="9" t="s">
        <v>532</v>
      </c>
      <c r="B128" s="10" t="s">
        <v>454</v>
      </c>
      <c r="C128" s="9" t="s">
        <v>25</v>
      </c>
      <c r="D128" s="9" t="s">
        <v>365</v>
      </c>
      <c r="E128" s="9" t="s">
        <v>533</v>
      </c>
      <c r="F128" s="10" t="s">
        <v>47</v>
      </c>
      <c r="G128" s="10" t="s">
        <v>460</v>
      </c>
      <c r="H128" s="12" t="s">
        <v>30</v>
      </c>
      <c r="I128" s="13" t="s">
        <v>436</v>
      </c>
      <c r="J128" s="14" t="s">
        <v>32</v>
      </c>
      <c r="K128" s="14">
        <v>11539000</v>
      </c>
      <c r="L128" s="14"/>
      <c r="M128" s="14" t="s">
        <v>32</v>
      </c>
      <c r="N128" s="14" t="s">
        <v>32</v>
      </c>
      <c r="O128" s="14" t="s">
        <v>32</v>
      </c>
      <c r="P128" s="14">
        <f>SUM(Table163[[#This Row],[2017]:[2022]])</f>
        <v>11539000</v>
      </c>
      <c r="Q128" s="20">
        <v>11539000</v>
      </c>
      <c r="R128" s="26"/>
      <c r="S128" s="23">
        <v>2018</v>
      </c>
      <c r="T128" s="23">
        <v>2019</v>
      </c>
      <c r="U128" s="23" t="s">
        <v>182</v>
      </c>
      <c r="V128" s="68" t="s">
        <v>534</v>
      </c>
    </row>
    <row r="129" spans="1:22" ht="285" x14ac:dyDescent="0.25">
      <c r="A129" s="9" t="s">
        <v>535</v>
      </c>
      <c r="B129" s="10" t="s">
        <v>454</v>
      </c>
      <c r="C129" s="9" t="s">
        <v>25</v>
      </c>
      <c r="D129" s="9" t="s">
        <v>365</v>
      </c>
      <c r="E129" s="9" t="s">
        <v>536</v>
      </c>
      <c r="F129" s="10" t="s">
        <v>47</v>
      </c>
      <c r="G129" s="10" t="s">
        <v>460</v>
      </c>
      <c r="H129" s="12" t="s">
        <v>30</v>
      </c>
      <c r="I129" s="13">
        <v>2018</v>
      </c>
      <c r="J129" s="14" t="s">
        <v>32</v>
      </c>
      <c r="K129" s="14">
        <v>9349000</v>
      </c>
      <c r="L129" s="14"/>
      <c r="M129" s="14" t="s">
        <v>32</v>
      </c>
      <c r="N129" s="14" t="s">
        <v>32</v>
      </c>
      <c r="O129" s="14" t="s">
        <v>32</v>
      </c>
      <c r="P129" s="14">
        <f>SUM(Table163[[#This Row],[2017]:[2022]])</f>
        <v>9349000</v>
      </c>
      <c r="Q129" s="15">
        <v>9349000</v>
      </c>
      <c r="R129" s="94"/>
      <c r="S129" s="40">
        <v>2018</v>
      </c>
      <c r="T129" s="40">
        <v>2018</v>
      </c>
      <c r="U129" s="23" t="s">
        <v>182</v>
      </c>
      <c r="V129" s="95" t="s">
        <v>537</v>
      </c>
    </row>
    <row r="130" spans="1:22" ht="285" x14ac:dyDescent="0.25">
      <c r="A130" s="97" t="s">
        <v>538</v>
      </c>
      <c r="B130" s="98" t="s">
        <v>454</v>
      </c>
      <c r="C130" s="9" t="s">
        <v>25</v>
      </c>
      <c r="D130" s="9" t="s">
        <v>365</v>
      </c>
      <c r="E130" s="97" t="s">
        <v>539</v>
      </c>
      <c r="F130" s="10" t="s">
        <v>47</v>
      </c>
      <c r="G130" s="10" t="s">
        <v>460</v>
      </c>
      <c r="H130" s="99" t="s">
        <v>30</v>
      </c>
      <c r="I130" s="13">
        <v>2018</v>
      </c>
      <c r="J130" s="14" t="s">
        <v>32</v>
      </c>
      <c r="K130" s="100">
        <v>12536500</v>
      </c>
      <c r="L130" s="100"/>
      <c r="M130" s="14" t="s">
        <v>32</v>
      </c>
      <c r="N130" s="14" t="s">
        <v>32</v>
      </c>
      <c r="O130" s="14" t="s">
        <v>32</v>
      </c>
      <c r="P130" s="14">
        <f>SUM(Table163[[#This Row],[2017]:[2022]])</f>
        <v>12536500</v>
      </c>
      <c r="Q130" s="101">
        <v>12536500</v>
      </c>
      <c r="R130" s="102"/>
      <c r="S130" s="103">
        <v>2018</v>
      </c>
      <c r="T130" s="103">
        <v>2018</v>
      </c>
      <c r="U130" s="23" t="s">
        <v>182</v>
      </c>
      <c r="V130" s="104" t="s">
        <v>540</v>
      </c>
    </row>
    <row r="131" spans="1:22" ht="285" x14ac:dyDescent="0.25">
      <c r="A131" s="9" t="s">
        <v>541</v>
      </c>
      <c r="B131" s="10" t="s">
        <v>454</v>
      </c>
      <c r="C131" s="9" t="s">
        <v>25</v>
      </c>
      <c r="D131" s="9" t="s">
        <v>365</v>
      </c>
      <c r="E131" s="9" t="s">
        <v>542</v>
      </c>
      <c r="F131" s="10" t="s">
        <v>47</v>
      </c>
      <c r="G131" s="10" t="s">
        <v>460</v>
      </c>
      <c r="H131" s="12" t="s">
        <v>30</v>
      </c>
      <c r="I131" s="13" t="s">
        <v>436</v>
      </c>
      <c r="J131" s="14" t="s">
        <v>32</v>
      </c>
      <c r="K131" s="14">
        <v>29599000</v>
      </c>
      <c r="L131" s="14"/>
      <c r="M131" s="14" t="s">
        <v>32</v>
      </c>
      <c r="N131" s="14" t="s">
        <v>32</v>
      </c>
      <c r="O131" s="14" t="s">
        <v>32</v>
      </c>
      <c r="P131" s="14">
        <f>SUM(Table163[[#This Row],[2017]:[2022]])</f>
        <v>29599000</v>
      </c>
      <c r="Q131" s="20">
        <v>29599000</v>
      </c>
      <c r="R131" s="94"/>
      <c r="S131" s="40">
        <v>2018</v>
      </c>
      <c r="T131" s="40">
        <v>2019</v>
      </c>
      <c r="U131" s="23" t="s">
        <v>182</v>
      </c>
      <c r="V131" s="95" t="s">
        <v>543</v>
      </c>
    </row>
    <row r="132" spans="1:22" ht="300" x14ac:dyDescent="0.25">
      <c r="A132" s="9" t="s">
        <v>544</v>
      </c>
      <c r="B132" s="10" t="s">
        <v>454</v>
      </c>
      <c r="C132" s="9" t="s">
        <v>25</v>
      </c>
      <c r="D132" s="9" t="s">
        <v>365</v>
      </c>
      <c r="E132" s="9" t="s">
        <v>545</v>
      </c>
      <c r="F132" s="10" t="s">
        <v>47</v>
      </c>
      <c r="G132" s="10" t="s">
        <v>460</v>
      </c>
      <c r="H132" s="12" t="s">
        <v>30</v>
      </c>
      <c r="I132" s="13" t="s">
        <v>436</v>
      </c>
      <c r="J132" s="14" t="s">
        <v>32</v>
      </c>
      <c r="K132" s="14">
        <v>18183000</v>
      </c>
      <c r="L132" s="14"/>
      <c r="M132" s="14" t="s">
        <v>32</v>
      </c>
      <c r="N132" s="14" t="s">
        <v>32</v>
      </c>
      <c r="O132" s="14" t="s">
        <v>32</v>
      </c>
      <c r="P132" s="14">
        <f>SUM(Table163[[#This Row],[2017]:[2022]])</f>
        <v>18183000</v>
      </c>
      <c r="Q132" s="20">
        <v>18183000</v>
      </c>
      <c r="R132" s="94"/>
      <c r="S132" s="40">
        <v>2018</v>
      </c>
      <c r="T132" s="40">
        <v>2019</v>
      </c>
      <c r="U132" s="23" t="s">
        <v>182</v>
      </c>
      <c r="V132" s="95" t="s">
        <v>546</v>
      </c>
    </row>
    <row r="133" spans="1:22" ht="300" x14ac:dyDescent="0.25">
      <c r="A133" s="9" t="s">
        <v>547</v>
      </c>
      <c r="B133" s="10" t="s">
        <v>454</v>
      </c>
      <c r="C133" s="9" t="s">
        <v>25</v>
      </c>
      <c r="D133" s="9" t="s">
        <v>365</v>
      </c>
      <c r="E133" s="9" t="s">
        <v>548</v>
      </c>
      <c r="F133" s="10" t="s">
        <v>47</v>
      </c>
      <c r="G133" s="10" t="s">
        <v>460</v>
      </c>
      <c r="H133" s="12" t="s">
        <v>30</v>
      </c>
      <c r="I133" s="13">
        <v>2018</v>
      </c>
      <c r="J133" s="14" t="s">
        <v>32</v>
      </c>
      <c r="K133" s="14">
        <v>68812483.209999993</v>
      </c>
      <c r="L133" s="14"/>
      <c r="M133" s="14" t="s">
        <v>32</v>
      </c>
      <c r="N133" s="14" t="s">
        <v>32</v>
      </c>
      <c r="O133" s="14" t="s">
        <v>32</v>
      </c>
      <c r="P133" s="14">
        <f>SUM(Table163[[#This Row],[2017]:[2022]])</f>
        <v>68812483.209999993</v>
      </c>
      <c r="Q133" s="20">
        <v>68812483.209999993</v>
      </c>
      <c r="R133" s="94"/>
      <c r="S133" s="40">
        <v>2018</v>
      </c>
      <c r="T133" s="40">
        <v>2018</v>
      </c>
      <c r="U133" s="23" t="s">
        <v>182</v>
      </c>
      <c r="V133" s="95" t="s">
        <v>549</v>
      </c>
    </row>
    <row r="134" spans="1:22" ht="285" x14ac:dyDescent="0.25">
      <c r="A134" s="9" t="s">
        <v>550</v>
      </c>
      <c r="B134" s="10" t="s">
        <v>454</v>
      </c>
      <c r="C134" s="9" t="s">
        <v>25</v>
      </c>
      <c r="D134" s="9" t="s">
        <v>365</v>
      </c>
      <c r="E134" s="9" t="s">
        <v>551</v>
      </c>
      <c r="F134" s="10" t="s">
        <v>47</v>
      </c>
      <c r="G134" s="10" t="s">
        <v>460</v>
      </c>
      <c r="H134" s="12" t="s">
        <v>30</v>
      </c>
      <c r="I134" s="13" t="s">
        <v>506</v>
      </c>
      <c r="J134" s="14" t="s">
        <v>32</v>
      </c>
      <c r="K134" s="14">
        <v>0</v>
      </c>
      <c r="L134" s="14">
        <v>17655000</v>
      </c>
      <c r="M134" s="14" t="s">
        <v>32</v>
      </c>
      <c r="N134" s="14" t="s">
        <v>32</v>
      </c>
      <c r="O134" s="14" t="s">
        <v>32</v>
      </c>
      <c r="P134" s="14">
        <f>SUM(Table163[[#This Row],[2017]:[2022]])</f>
        <v>17655000</v>
      </c>
      <c r="Q134" s="20">
        <v>17655000</v>
      </c>
      <c r="R134" s="26"/>
      <c r="S134" s="23">
        <v>2019</v>
      </c>
      <c r="T134" s="23">
        <v>2020</v>
      </c>
      <c r="U134" s="23" t="s">
        <v>107</v>
      </c>
      <c r="V134" s="68" t="s">
        <v>552</v>
      </c>
    </row>
    <row r="135" spans="1:22" ht="285" x14ac:dyDescent="0.25">
      <c r="A135" s="9" t="s">
        <v>553</v>
      </c>
      <c r="B135" s="10" t="s">
        <v>454</v>
      </c>
      <c r="C135" s="9" t="s">
        <v>25</v>
      </c>
      <c r="D135" s="9" t="s">
        <v>365</v>
      </c>
      <c r="E135" s="9" t="s">
        <v>554</v>
      </c>
      <c r="F135" s="10" t="s">
        <v>47</v>
      </c>
      <c r="G135" s="10" t="s">
        <v>460</v>
      </c>
      <c r="H135" s="12" t="s">
        <v>30</v>
      </c>
      <c r="I135" s="13">
        <v>2019</v>
      </c>
      <c r="J135" s="14" t="s">
        <v>32</v>
      </c>
      <c r="K135" s="14">
        <v>0</v>
      </c>
      <c r="L135" s="14">
        <v>21450000</v>
      </c>
      <c r="M135" s="14" t="s">
        <v>32</v>
      </c>
      <c r="N135" s="14" t="s">
        <v>32</v>
      </c>
      <c r="O135" s="14" t="s">
        <v>32</v>
      </c>
      <c r="P135" s="14">
        <f>SUM(Table163[[#This Row],[2017]:[2022]])</f>
        <v>21450000</v>
      </c>
      <c r="Q135" s="15">
        <v>21450000</v>
      </c>
      <c r="R135" s="94"/>
      <c r="S135" s="40">
        <v>2019</v>
      </c>
      <c r="T135" s="40">
        <v>2019</v>
      </c>
      <c r="U135" s="23" t="s">
        <v>107</v>
      </c>
      <c r="V135" s="95" t="s">
        <v>555</v>
      </c>
    </row>
    <row r="136" spans="1:22" ht="300" x14ac:dyDescent="0.25">
      <c r="A136" s="9" t="s">
        <v>556</v>
      </c>
      <c r="B136" s="10" t="s">
        <v>454</v>
      </c>
      <c r="C136" s="9" t="s">
        <v>25</v>
      </c>
      <c r="D136" s="9" t="s">
        <v>365</v>
      </c>
      <c r="E136" s="9" t="s">
        <v>557</v>
      </c>
      <c r="F136" s="10" t="s">
        <v>47</v>
      </c>
      <c r="G136" s="10" t="s">
        <v>460</v>
      </c>
      <c r="H136" s="12" t="s">
        <v>30</v>
      </c>
      <c r="I136" s="13" t="s">
        <v>436</v>
      </c>
      <c r="J136" s="14" t="s">
        <v>32</v>
      </c>
      <c r="K136" s="14">
        <v>37098000</v>
      </c>
      <c r="L136" s="14"/>
      <c r="M136" s="14" t="s">
        <v>32</v>
      </c>
      <c r="N136" s="14" t="s">
        <v>32</v>
      </c>
      <c r="O136" s="14" t="s">
        <v>32</v>
      </c>
      <c r="P136" s="14">
        <f>SUM(Table163[[#This Row],[2017]:[2022]])</f>
        <v>37098000</v>
      </c>
      <c r="Q136" s="105">
        <v>37098000</v>
      </c>
      <c r="R136" s="94"/>
      <c r="S136" s="40">
        <v>2018</v>
      </c>
      <c r="T136" s="40">
        <v>2019</v>
      </c>
      <c r="U136" s="23" t="s">
        <v>107</v>
      </c>
      <c r="V136" s="95" t="s">
        <v>558</v>
      </c>
    </row>
    <row r="137" spans="1:22" ht="285" x14ac:dyDescent="0.25">
      <c r="A137" s="9" t="s">
        <v>559</v>
      </c>
      <c r="B137" s="10" t="s">
        <v>454</v>
      </c>
      <c r="C137" s="9" t="s">
        <v>25</v>
      </c>
      <c r="D137" s="9" t="s">
        <v>365</v>
      </c>
      <c r="E137" s="9" t="s">
        <v>560</v>
      </c>
      <c r="F137" s="10" t="s">
        <v>47</v>
      </c>
      <c r="G137" s="10" t="s">
        <v>460</v>
      </c>
      <c r="H137" s="12" t="s">
        <v>30</v>
      </c>
      <c r="I137" s="13">
        <v>2019</v>
      </c>
      <c r="J137" s="14" t="s">
        <v>32</v>
      </c>
      <c r="K137" s="14">
        <v>0</v>
      </c>
      <c r="L137" s="14">
        <v>13350000</v>
      </c>
      <c r="M137" s="14" t="s">
        <v>32</v>
      </c>
      <c r="N137" s="14" t="s">
        <v>32</v>
      </c>
      <c r="O137" s="14" t="s">
        <v>32</v>
      </c>
      <c r="P137" s="14">
        <f>SUM(Table163[[#This Row],[2017]:[2022]])</f>
        <v>13350000</v>
      </c>
      <c r="Q137" s="20">
        <v>13350000</v>
      </c>
      <c r="R137" s="26"/>
      <c r="S137" s="23">
        <v>2019</v>
      </c>
      <c r="T137" s="23">
        <v>2019</v>
      </c>
      <c r="U137" s="23" t="s">
        <v>107</v>
      </c>
      <c r="V137" s="68" t="s">
        <v>561</v>
      </c>
    </row>
    <row r="138" spans="1:22" ht="285" x14ac:dyDescent="0.25">
      <c r="A138" s="9" t="s">
        <v>562</v>
      </c>
      <c r="B138" s="10" t="s">
        <v>454</v>
      </c>
      <c r="C138" s="9" t="s">
        <v>25</v>
      </c>
      <c r="D138" s="9" t="s">
        <v>365</v>
      </c>
      <c r="E138" s="9" t="s">
        <v>563</v>
      </c>
      <c r="F138" s="10" t="s">
        <v>47</v>
      </c>
      <c r="G138" s="10" t="s">
        <v>460</v>
      </c>
      <c r="H138" s="12" t="s">
        <v>30</v>
      </c>
      <c r="I138" s="13" t="s">
        <v>506</v>
      </c>
      <c r="J138" s="14" t="s">
        <v>32</v>
      </c>
      <c r="K138" s="14">
        <v>0</v>
      </c>
      <c r="L138" s="14">
        <v>23628000</v>
      </c>
      <c r="M138" s="14" t="s">
        <v>32</v>
      </c>
      <c r="N138" s="14" t="s">
        <v>32</v>
      </c>
      <c r="O138" s="14" t="s">
        <v>32</v>
      </c>
      <c r="P138" s="14">
        <f>SUM(Table163[[#This Row],[2017]:[2022]])</f>
        <v>23628000</v>
      </c>
      <c r="Q138" s="20">
        <v>23628000</v>
      </c>
      <c r="R138" s="26"/>
      <c r="S138" s="23">
        <v>2019</v>
      </c>
      <c r="T138" s="23">
        <v>2020</v>
      </c>
      <c r="U138" s="23" t="s">
        <v>107</v>
      </c>
      <c r="V138" s="68" t="s">
        <v>564</v>
      </c>
    </row>
    <row r="139" spans="1:22" ht="285" x14ac:dyDescent="0.25">
      <c r="A139" s="9" t="s">
        <v>565</v>
      </c>
      <c r="B139" s="10" t="s">
        <v>454</v>
      </c>
      <c r="C139" s="9" t="s">
        <v>25</v>
      </c>
      <c r="D139" s="9" t="s">
        <v>365</v>
      </c>
      <c r="E139" s="9" t="s">
        <v>566</v>
      </c>
      <c r="F139" s="10" t="s">
        <v>47</v>
      </c>
      <c r="G139" s="10" t="s">
        <v>460</v>
      </c>
      <c r="H139" s="12" t="s">
        <v>30</v>
      </c>
      <c r="I139" s="13" t="s">
        <v>506</v>
      </c>
      <c r="J139" s="14" t="s">
        <v>32</v>
      </c>
      <c r="K139" s="14">
        <v>0</v>
      </c>
      <c r="L139" s="14">
        <v>21615000</v>
      </c>
      <c r="M139" s="14" t="s">
        <v>32</v>
      </c>
      <c r="N139" s="14" t="s">
        <v>32</v>
      </c>
      <c r="O139" s="14" t="s">
        <v>32</v>
      </c>
      <c r="P139" s="14">
        <f>SUM(Table163[[#This Row],[2017]:[2022]])</f>
        <v>21615000</v>
      </c>
      <c r="Q139" s="20">
        <v>21615000</v>
      </c>
      <c r="R139" s="26"/>
      <c r="S139" s="23">
        <v>2019</v>
      </c>
      <c r="T139" s="23">
        <v>2020</v>
      </c>
      <c r="U139" s="23" t="s">
        <v>107</v>
      </c>
      <c r="V139" s="68" t="s">
        <v>567</v>
      </c>
    </row>
    <row r="140" spans="1:22" ht="285" x14ac:dyDescent="0.25">
      <c r="A140" s="9" t="s">
        <v>568</v>
      </c>
      <c r="B140" s="10" t="s">
        <v>454</v>
      </c>
      <c r="C140" s="9" t="s">
        <v>25</v>
      </c>
      <c r="D140" s="9" t="s">
        <v>365</v>
      </c>
      <c r="E140" s="9" t="s">
        <v>569</v>
      </c>
      <c r="F140" s="10" t="s">
        <v>47</v>
      </c>
      <c r="G140" s="10" t="s">
        <v>460</v>
      </c>
      <c r="H140" s="12" t="s">
        <v>30</v>
      </c>
      <c r="I140" s="13" t="s">
        <v>502</v>
      </c>
      <c r="J140" s="14" t="s">
        <v>32</v>
      </c>
      <c r="K140" s="14">
        <v>0</v>
      </c>
      <c r="L140" s="14"/>
      <c r="M140" s="14">
        <v>6930000</v>
      </c>
      <c r="N140" s="14" t="s">
        <v>32</v>
      </c>
      <c r="O140" s="14" t="s">
        <v>32</v>
      </c>
      <c r="P140" s="14">
        <f>SUM(Table163[[#This Row],[2017]:[2022]])</f>
        <v>6930000</v>
      </c>
      <c r="Q140" s="20">
        <v>6930000</v>
      </c>
      <c r="R140" s="26"/>
      <c r="S140" s="23">
        <v>2020</v>
      </c>
      <c r="T140" s="23">
        <v>2021</v>
      </c>
      <c r="U140" s="23" t="s">
        <v>33</v>
      </c>
      <c r="V140" s="68" t="s">
        <v>570</v>
      </c>
    </row>
    <row r="141" spans="1:22" ht="285" x14ac:dyDescent="0.25">
      <c r="A141" s="9" t="s">
        <v>571</v>
      </c>
      <c r="B141" s="10" t="s">
        <v>454</v>
      </c>
      <c r="C141" s="9" t="s">
        <v>25</v>
      </c>
      <c r="D141" s="9" t="s">
        <v>365</v>
      </c>
      <c r="E141" s="9" t="s">
        <v>572</v>
      </c>
      <c r="F141" s="10" t="s">
        <v>47</v>
      </c>
      <c r="G141" s="10" t="s">
        <v>460</v>
      </c>
      <c r="H141" s="12" t="s">
        <v>30</v>
      </c>
      <c r="I141" s="13">
        <v>2020</v>
      </c>
      <c r="J141" s="14" t="s">
        <v>32</v>
      </c>
      <c r="K141" s="14">
        <v>0</v>
      </c>
      <c r="L141" s="14"/>
      <c r="M141" s="14">
        <v>25260000</v>
      </c>
      <c r="N141" s="14" t="s">
        <v>32</v>
      </c>
      <c r="O141" s="14" t="s">
        <v>32</v>
      </c>
      <c r="P141" s="14">
        <f>SUM(Table163[[#This Row],[2017]:[2022]])</f>
        <v>25260000</v>
      </c>
      <c r="Q141" s="20">
        <v>25260000</v>
      </c>
      <c r="R141" s="26"/>
      <c r="S141" s="23">
        <v>2020</v>
      </c>
      <c r="T141" s="23">
        <v>2020</v>
      </c>
      <c r="U141" s="23" t="s">
        <v>33</v>
      </c>
      <c r="V141" s="68" t="s">
        <v>573</v>
      </c>
    </row>
    <row r="142" spans="1:22" ht="285" x14ac:dyDescent="0.25">
      <c r="A142" s="9" t="s">
        <v>574</v>
      </c>
      <c r="B142" s="10" t="s">
        <v>454</v>
      </c>
      <c r="C142" s="9" t="s">
        <v>25</v>
      </c>
      <c r="D142" s="9" t="s">
        <v>365</v>
      </c>
      <c r="E142" s="9" t="s">
        <v>575</v>
      </c>
      <c r="F142" s="10" t="s">
        <v>47</v>
      </c>
      <c r="G142" s="10" t="s">
        <v>460</v>
      </c>
      <c r="H142" s="12" t="s">
        <v>30</v>
      </c>
      <c r="I142" s="13" t="s">
        <v>502</v>
      </c>
      <c r="J142" s="14" t="s">
        <v>32</v>
      </c>
      <c r="K142" s="14">
        <v>0</v>
      </c>
      <c r="L142" s="14"/>
      <c r="M142" s="14">
        <v>6550500</v>
      </c>
      <c r="N142" s="14" t="s">
        <v>32</v>
      </c>
      <c r="O142" s="14" t="s">
        <v>32</v>
      </c>
      <c r="P142" s="14">
        <f>SUM(Table163[[#This Row],[2017]:[2022]])</f>
        <v>6550500</v>
      </c>
      <c r="Q142" s="20">
        <v>6550500</v>
      </c>
      <c r="R142" s="26"/>
      <c r="S142" s="23">
        <v>2020</v>
      </c>
      <c r="T142" s="23">
        <v>2021</v>
      </c>
      <c r="U142" s="23" t="s">
        <v>33</v>
      </c>
      <c r="V142" s="68" t="s">
        <v>576</v>
      </c>
    </row>
    <row r="143" spans="1:22" ht="285" x14ac:dyDescent="0.25">
      <c r="A143" s="9" t="s">
        <v>577</v>
      </c>
      <c r="B143" s="10" t="s">
        <v>454</v>
      </c>
      <c r="C143" s="9" t="s">
        <v>25</v>
      </c>
      <c r="D143" s="9" t="s">
        <v>365</v>
      </c>
      <c r="E143" s="9" t="s">
        <v>578</v>
      </c>
      <c r="F143" s="10" t="s">
        <v>47</v>
      </c>
      <c r="G143" s="10" t="s">
        <v>460</v>
      </c>
      <c r="H143" s="12" t="s">
        <v>30</v>
      </c>
      <c r="I143" s="13" t="s">
        <v>502</v>
      </c>
      <c r="J143" s="14" t="s">
        <v>32</v>
      </c>
      <c r="K143" s="14">
        <v>0</v>
      </c>
      <c r="L143" s="14"/>
      <c r="M143" s="14">
        <v>13893000</v>
      </c>
      <c r="N143" s="14" t="s">
        <v>32</v>
      </c>
      <c r="O143" s="14" t="s">
        <v>32</v>
      </c>
      <c r="P143" s="14">
        <f>SUM(Table163[[#This Row],[2017]:[2022]])</f>
        <v>13893000</v>
      </c>
      <c r="Q143" s="20">
        <v>13893000</v>
      </c>
      <c r="R143" s="26"/>
      <c r="S143" s="23">
        <v>2020</v>
      </c>
      <c r="T143" s="23">
        <v>2021</v>
      </c>
      <c r="U143" s="23" t="s">
        <v>33</v>
      </c>
      <c r="V143" s="68" t="s">
        <v>579</v>
      </c>
    </row>
    <row r="144" spans="1:22" ht="285" x14ac:dyDescent="0.25">
      <c r="A144" s="9" t="s">
        <v>580</v>
      </c>
      <c r="B144" s="10" t="s">
        <v>454</v>
      </c>
      <c r="C144" s="9" t="s">
        <v>25</v>
      </c>
      <c r="D144" s="9" t="s">
        <v>365</v>
      </c>
      <c r="E144" s="9" t="s">
        <v>581</v>
      </c>
      <c r="F144" s="10" t="s">
        <v>47</v>
      </c>
      <c r="G144" s="10" t="s">
        <v>460</v>
      </c>
      <c r="H144" s="12" t="s">
        <v>30</v>
      </c>
      <c r="I144" s="13" t="s">
        <v>502</v>
      </c>
      <c r="J144" s="14" t="s">
        <v>32</v>
      </c>
      <c r="K144" s="14">
        <v>0</v>
      </c>
      <c r="L144" s="14"/>
      <c r="M144" s="14">
        <v>12441000</v>
      </c>
      <c r="N144" s="14" t="s">
        <v>32</v>
      </c>
      <c r="O144" s="14" t="s">
        <v>32</v>
      </c>
      <c r="P144" s="14">
        <f>SUM(Table163[[#This Row],[2017]:[2022]])</f>
        <v>12441000</v>
      </c>
      <c r="Q144" s="20">
        <v>12441000</v>
      </c>
      <c r="R144" s="26" t="s">
        <v>582</v>
      </c>
      <c r="S144" s="23">
        <v>2020</v>
      </c>
      <c r="T144" s="23">
        <v>2021</v>
      </c>
      <c r="U144" s="23" t="s">
        <v>33</v>
      </c>
      <c r="V144" s="68" t="s">
        <v>583</v>
      </c>
    </row>
    <row r="145" spans="1:22" ht="105" x14ac:dyDescent="0.25">
      <c r="A145" s="9" t="s">
        <v>584</v>
      </c>
      <c r="B145" s="10" t="s">
        <v>24</v>
      </c>
      <c r="C145" s="9" t="s">
        <v>25</v>
      </c>
      <c r="D145" s="9" t="s">
        <v>585</v>
      </c>
      <c r="E145" s="9" t="s">
        <v>586</v>
      </c>
      <c r="F145" s="10" t="s">
        <v>28</v>
      </c>
      <c r="G145" s="10" t="s">
        <v>279</v>
      </c>
      <c r="H145" s="12" t="s">
        <v>177</v>
      </c>
      <c r="I145" s="13" t="s">
        <v>303</v>
      </c>
      <c r="J145" s="14">
        <v>65333333</v>
      </c>
      <c r="K145" s="14">
        <v>65333333</v>
      </c>
      <c r="L145" s="14">
        <v>65333333</v>
      </c>
      <c r="M145" s="14" t="s">
        <v>32</v>
      </c>
      <c r="N145" s="14" t="s">
        <v>32</v>
      </c>
      <c r="O145" s="14" t="s">
        <v>32</v>
      </c>
      <c r="P145" s="14">
        <f>SUM(Table163[[#This Row],[2017]:[2022]])</f>
        <v>195999999</v>
      </c>
      <c r="Q145" s="15">
        <v>196000000</v>
      </c>
      <c r="R145" s="106"/>
      <c r="S145" s="40">
        <v>2017</v>
      </c>
      <c r="T145" s="107">
        <v>2019</v>
      </c>
      <c r="U145" s="18" t="s">
        <v>43</v>
      </c>
      <c r="V145" s="71" t="s">
        <v>587</v>
      </c>
    </row>
    <row r="146" spans="1:22" ht="105" x14ac:dyDescent="0.25">
      <c r="A146" s="9" t="s">
        <v>588</v>
      </c>
      <c r="B146" s="10" t="s">
        <v>282</v>
      </c>
      <c r="C146" s="9" t="s">
        <v>25</v>
      </c>
      <c r="D146" s="9" t="s">
        <v>585</v>
      </c>
      <c r="E146" s="9" t="s">
        <v>589</v>
      </c>
      <c r="F146" s="10" t="s">
        <v>47</v>
      </c>
      <c r="G146" s="10" t="s">
        <v>590</v>
      </c>
      <c r="H146" s="12" t="s">
        <v>30</v>
      </c>
      <c r="I146" s="13" t="s">
        <v>59</v>
      </c>
      <c r="J146" s="14">
        <v>10448642</v>
      </c>
      <c r="K146" s="14">
        <v>7688517</v>
      </c>
      <c r="L146" s="14"/>
      <c r="M146" s="14" t="s">
        <v>32</v>
      </c>
      <c r="N146" s="14" t="s">
        <v>32</v>
      </c>
      <c r="O146" s="14" t="s">
        <v>32</v>
      </c>
      <c r="P146" s="14">
        <f>SUM(Table163[[#This Row],[2017]:[2022]])</f>
        <v>18137159</v>
      </c>
      <c r="Q146" s="20">
        <v>18137159</v>
      </c>
      <c r="R146" s="26"/>
      <c r="S146" s="22">
        <v>2017</v>
      </c>
      <c r="T146" s="22">
        <v>2018</v>
      </c>
      <c r="U146" s="23" t="s">
        <v>43</v>
      </c>
      <c r="V146" s="29" t="s">
        <v>591</v>
      </c>
    </row>
    <row r="147" spans="1:22" ht="255" x14ac:dyDescent="0.25">
      <c r="A147" s="9" t="s">
        <v>592</v>
      </c>
      <c r="B147" s="10" t="s">
        <v>593</v>
      </c>
      <c r="C147" s="9" t="s">
        <v>25</v>
      </c>
      <c r="D147" s="9" t="s">
        <v>585</v>
      </c>
      <c r="E147" s="9" t="s">
        <v>594</v>
      </c>
      <c r="F147" s="10" t="s">
        <v>28</v>
      </c>
      <c r="G147" s="10" t="s">
        <v>595</v>
      </c>
      <c r="H147" s="12" t="s">
        <v>596</v>
      </c>
      <c r="I147" s="13" t="s">
        <v>97</v>
      </c>
      <c r="J147" s="14" t="s">
        <v>32</v>
      </c>
      <c r="K147" s="14" t="s">
        <v>32</v>
      </c>
      <c r="L147" s="14"/>
      <c r="M147" s="14" t="s">
        <v>32</v>
      </c>
      <c r="N147" s="14" t="s">
        <v>32</v>
      </c>
      <c r="O147" s="14" t="s">
        <v>32</v>
      </c>
      <c r="P147" s="14">
        <f>SUM(Table163[[#This Row],[2017]:[2022]])</f>
        <v>0</v>
      </c>
      <c r="Q147" s="20">
        <v>37000000</v>
      </c>
      <c r="R147" s="26"/>
      <c r="S147" s="22">
        <v>2016</v>
      </c>
      <c r="T147" s="22">
        <v>2018</v>
      </c>
      <c r="U147" s="23" t="s">
        <v>43</v>
      </c>
      <c r="V147" s="29" t="s">
        <v>597</v>
      </c>
    </row>
    <row r="148" spans="1:22" ht="120" x14ac:dyDescent="0.25">
      <c r="A148" s="9" t="s">
        <v>598</v>
      </c>
      <c r="B148" s="10" t="s">
        <v>448</v>
      </c>
      <c r="C148" s="9" t="s">
        <v>25</v>
      </c>
      <c r="D148" s="9" t="s">
        <v>585</v>
      </c>
      <c r="E148" s="32" t="s">
        <v>599</v>
      </c>
      <c r="F148" s="10" t="s">
        <v>42</v>
      </c>
      <c r="G148" s="10" t="s">
        <v>42</v>
      </c>
      <c r="H148" s="12" t="s">
        <v>30</v>
      </c>
      <c r="I148" s="13" t="s">
        <v>384</v>
      </c>
      <c r="J148" s="14">
        <v>17000000</v>
      </c>
      <c r="K148" s="14">
        <v>36000000</v>
      </c>
      <c r="L148" s="14">
        <v>33000000</v>
      </c>
      <c r="M148" s="14">
        <v>33000000</v>
      </c>
      <c r="N148" s="14" t="s">
        <v>32</v>
      </c>
      <c r="O148" s="14" t="s">
        <v>32</v>
      </c>
      <c r="P148" s="14">
        <f>SUM(Table163[[#This Row],[2017]:[2022]])</f>
        <v>119000000</v>
      </c>
      <c r="Q148" s="20">
        <v>144387780</v>
      </c>
      <c r="R148" s="26"/>
      <c r="S148" s="22">
        <v>2015</v>
      </c>
      <c r="T148" s="22">
        <v>2020</v>
      </c>
      <c r="U148" s="23" t="s">
        <v>43</v>
      </c>
      <c r="V148" s="29" t="s">
        <v>600</v>
      </c>
    </row>
    <row r="149" spans="1:22" ht="165" x14ac:dyDescent="0.25">
      <c r="A149" s="9" t="s">
        <v>601</v>
      </c>
      <c r="B149" s="10" t="s">
        <v>602</v>
      </c>
      <c r="C149" s="9" t="s">
        <v>25</v>
      </c>
      <c r="D149" s="9" t="s">
        <v>585</v>
      </c>
      <c r="E149" s="9" t="s">
        <v>603</v>
      </c>
      <c r="F149" s="10" t="s">
        <v>28</v>
      </c>
      <c r="G149" s="10" t="s">
        <v>604</v>
      </c>
      <c r="H149" s="12" t="s">
        <v>30</v>
      </c>
      <c r="I149" s="13" t="s">
        <v>605</v>
      </c>
      <c r="J149" s="14">
        <v>26677000</v>
      </c>
      <c r="K149" s="14">
        <v>37866000</v>
      </c>
      <c r="L149" s="14">
        <v>37300000</v>
      </c>
      <c r="M149" s="14">
        <v>39870000</v>
      </c>
      <c r="N149" s="14" t="s">
        <v>32</v>
      </c>
      <c r="O149" s="14" t="s">
        <v>32</v>
      </c>
      <c r="P149" s="14">
        <f>SUM(Table163[[#This Row],[2017]:[2022]])</f>
        <v>141713000</v>
      </c>
      <c r="Q149" s="20">
        <v>191821653.36000001</v>
      </c>
      <c r="R149" s="26"/>
      <c r="S149" s="22">
        <v>2014</v>
      </c>
      <c r="T149" s="22">
        <v>2020</v>
      </c>
      <c r="U149" s="23" t="s">
        <v>43</v>
      </c>
      <c r="V149" s="68" t="s">
        <v>606</v>
      </c>
    </row>
    <row r="150" spans="1:22" ht="105" x14ac:dyDescent="0.25">
      <c r="A150" s="9" t="s">
        <v>607</v>
      </c>
      <c r="B150" s="10" t="s">
        <v>602</v>
      </c>
      <c r="C150" s="9" t="s">
        <v>25</v>
      </c>
      <c r="D150" s="9" t="s">
        <v>585</v>
      </c>
      <c r="E150" s="9" t="s">
        <v>608</v>
      </c>
      <c r="F150" s="10" t="s">
        <v>42</v>
      </c>
      <c r="G150" s="10" t="s">
        <v>42</v>
      </c>
      <c r="H150" s="12" t="s">
        <v>30</v>
      </c>
      <c r="I150" s="13" t="s">
        <v>167</v>
      </c>
      <c r="J150" s="14">
        <v>2500000</v>
      </c>
      <c r="K150" s="14">
        <v>4700000</v>
      </c>
      <c r="L150" s="14">
        <v>5000000</v>
      </c>
      <c r="M150" s="14">
        <v>5500000</v>
      </c>
      <c r="N150" s="14" t="s">
        <v>32</v>
      </c>
      <c r="O150" s="14" t="s">
        <v>32</v>
      </c>
      <c r="P150" s="14">
        <f>SUM(Table163[[#This Row],[2017]:[2022]])</f>
        <v>17700000</v>
      </c>
      <c r="Q150" s="20">
        <v>19799435.41</v>
      </c>
      <c r="R150" s="26"/>
      <c r="S150" s="22">
        <v>2016</v>
      </c>
      <c r="T150" s="22">
        <v>2020</v>
      </c>
      <c r="U150" s="23" t="s">
        <v>43</v>
      </c>
      <c r="V150" s="29" t="s">
        <v>609</v>
      </c>
    </row>
    <row r="151" spans="1:22" ht="345" x14ac:dyDescent="0.25">
      <c r="A151" s="97" t="s">
        <v>610</v>
      </c>
      <c r="B151" s="98" t="s">
        <v>611</v>
      </c>
      <c r="C151" s="9" t="s">
        <v>25</v>
      </c>
      <c r="D151" s="9" t="s">
        <v>585</v>
      </c>
      <c r="E151" s="97" t="s">
        <v>612</v>
      </c>
      <c r="F151" s="10" t="s">
        <v>42</v>
      </c>
      <c r="G151" s="10" t="s">
        <v>42</v>
      </c>
      <c r="H151" s="99" t="s">
        <v>30</v>
      </c>
      <c r="I151" s="13" t="s">
        <v>199</v>
      </c>
      <c r="J151" s="100">
        <v>375582773</v>
      </c>
      <c r="K151" s="100">
        <v>180000000</v>
      </c>
      <c r="L151" s="100">
        <v>200000000</v>
      </c>
      <c r="M151" s="14" t="s">
        <v>32</v>
      </c>
      <c r="N151" s="14" t="s">
        <v>32</v>
      </c>
      <c r="O151" s="14" t="s">
        <v>32</v>
      </c>
      <c r="P151" s="14">
        <f>SUM(Table163[[#This Row],[2017]:[2022]])</f>
        <v>755582773</v>
      </c>
      <c r="Q151" s="108">
        <v>1992255324.74</v>
      </c>
      <c r="R151" s="109"/>
      <c r="S151" s="110">
        <v>2014</v>
      </c>
      <c r="T151" s="110">
        <v>2019</v>
      </c>
      <c r="U151" s="23" t="s">
        <v>43</v>
      </c>
      <c r="V151" s="111" t="s">
        <v>613</v>
      </c>
    </row>
    <row r="152" spans="1:22" ht="105" x14ac:dyDescent="0.25">
      <c r="A152" s="97" t="s">
        <v>614</v>
      </c>
      <c r="B152" s="98" t="s">
        <v>611</v>
      </c>
      <c r="C152" s="9" t="s">
        <v>25</v>
      </c>
      <c r="D152" s="9" t="s">
        <v>585</v>
      </c>
      <c r="E152" s="97" t="s">
        <v>615</v>
      </c>
      <c r="F152" s="10" t="s">
        <v>42</v>
      </c>
      <c r="G152" s="10" t="s">
        <v>42</v>
      </c>
      <c r="H152" s="99" t="s">
        <v>30</v>
      </c>
      <c r="I152" s="13" t="s">
        <v>284</v>
      </c>
      <c r="J152" s="100">
        <v>78200607</v>
      </c>
      <c r="K152" s="14" t="s">
        <v>32</v>
      </c>
      <c r="L152" s="100"/>
      <c r="M152" s="14" t="s">
        <v>32</v>
      </c>
      <c r="N152" s="14" t="s">
        <v>32</v>
      </c>
      <c r="O152" s="14" t="s">
        <v>32</v>
      </c>
      <c r="P152" s="14">
        <f>SUM(Table163[[#This Row],[2017]:[2022]])</f>
        <v>78200607</v>
      </c>
      <c r="Q152" s="108">
        <v>927239851.99999905</v>
      </c>
      <c r="R152" s="109" t="s">
        <v>489</v>
      </c>
      <c r="S152" s="110">
        <v>2014</v>
      </c>
      <c r="T152" s="110">
        <v>2017</v>
      </c>
      <c r="U152" s="23" t="s">
        <v>286</v>
      </c>
      <c r="V152" s="111" t="s">
        <v>616</v>
      </c>
    </row>
    <row r="153" spans="1:22" ht="105" x14ac:dyDescent="0.25">
      <c r="A153" s="9" t="s">
        <v>617</v>
      </c>
      <c r="B153" s="10" t="s">
        <v>593</v>
      </c>
      <c r="C153" s="9" t="s">
        <v>25</v>
      </c>
      <c r="D153" s="9" t="s">
        <v>585</v>
      </c>
      <c r="E153" s="9" t="s">
        <v>618</v>
      </c>
      <c r="F153" s="10" t="s">
        <v>42</v>
      </c>
      <c r="G153" s="10" t="s">
        <v>42</v>
      </c>
      <c r="H153" s="12" t="s">
        <v>30</v>
      </c>
      <c r="I153" s="13" t="s">
        <v>619</v>
      </c>
      <c r="J153" s="14">
        <v>76000000</v>
      </c>
      <c r="K153" s="14">
        <v>76000000</v>
      </c>
      <c r="L153" s="14">
        <v>76000000</v>
      </c>
      <c r="M153" s="14">
        <v>76000000</v>
      </c>
      <c r="N153" s="14">
        <v>76000000</v>
      </c>
      <c r="O153" s="14">
        <v>76000000</v>
      </c>
      <c r="P153" s="14">
        <f>SUM(Table163[[#This Row],[2017]:[2022]])</f>
        <v>456000000</v>
      </c>
      <c r="Q153" s="20">
        <v>532000000</v>
      </c>
      <c r="R153" s="26"/>
      <c r="S153" s="22">
        <v>2016</v>
      </c>
      <c r="T153" s="22">
        <v>2022</v>
      </c>
      <c r="U153" s="23" t="s">
        <v>43</v>
      </c>
      <c r="V153" s="68" t="s">
        <v>620</v>
      </c>
    </row>
    <row r="154" spans="1:22" ht="285" x14ac:dyDescent="0.25">
      <c r="A154" s="9" t="s">
        <v>621</v>
      </c>
      <c r="B154" s="10" t="s">
        <v>611</v>
      </c>
      <c r="C154" s="9" t="s">
        <v>25</v>
      </c>
      <c r="D154" s="9" t="s">
        <v>585</v>
      </c>
      <c r="E154" s="9" t="s">
        <v>622</v>
      </c>
      <c r="F154" s="10" t="s">
        <v>28</v>
      </c>
      <c r="G154" s="10" t="s">
        <v>623</v>
      </c>
      <c r="H154" s="12" t="s">
        <v>30</v>
      </c>
      <c r="I154" s="13" t="s">
        <v>106</v>
      </c>
      <c r="J154" s="14">
        <v>38769486.399999999</v>
      </c>
      <c r="K154" s="14">
        <v>70887486.400000006</v>
      </c>
      <c r="L154" s="14">
        <v>32500486.399999999</v>
      </c>
      <c r="M154" s="14">
        <v>40000000</v>
      </c>
      <c r="N154" s="14">
        <v>40000000</v>
      </c>
      <c r="O154" s="14">
        <v>40000000</v>
      </c>
      <c r="P154" s="14">
        <f>SUM(Table163[[#This Row],[2017]:[2022]])</f>
        <v>262157459.20000002</v>
      </c>
      <c r="Q154" s="20">
        <v>262157459.19999999</v>
      </c>
      <c r="R154" s="26" t="s">
        <v>624</v>
      </c>
      <c r="S154" s="22">
        <v>2017</v>
      </c>
      <c r="T154" s="22">
        <v>2020</v>
      </c>
      <c r="U154" s="23" t="s">
        <v>60</v>
      </c>
      <c r="V154" s="68" t="s">
        <v>625</v>
      </c>
    </row>
    <row r="155" spans="1:22" ht="105" x14ac:dyDescent="0.25">
      <c r="A155" s="9" t="s">
        <v>626</v>
      </c>
      <c r="B155" s="10" t="s">
        <v>448</v>
      </c>
      <c r="C155" s="9" t="s">
        <v>25</v>
      </c>
      <c r="D155" s="9" t="s">
        <v>585</v>
      </c>
      <c r="E155" s="9" t="s">
        <v>627</v>
      </c>
      <c r="F155" s="10" t="s">
        <v>28</v>
      </c>
      <c r="G155" s="10" t="s">
        <v>142</v>
      </c>
      <c r="H155" s="12" t="s">
        <v>30</v>
      </c>
      <c r="I155" s="13" t="s">
        <v>49</v>
      </c>
      <c r="J155" s="14" t="s">
        <v>32</v>
      </c>
      <c r="K155" s="14">
        <v>1000000000</v>
      </c>
      <c r="L155" s="14">
        <v>1150000000</v>
      </c>
      <c r="M155" s="14">
        <v>1322500000</v>
      </c>
      <c r="N155" s="14" t="s">
        <v>32</v>
      </c>
      <c r="O155" s="14" t="s">
        <v>32</v>
      </c>
      <c r="P155" s="14">
        <f>SUM(Table163[[#This Row],[2017]:[2022]])</f>
        <v>3472500000</v>
      </c>
      <c r="Q155" s="20">
        <v>3472500000</v>
      </c>
      <c r="R155" s="26"/>
      <c r="S155" s="22">
        <v>2018</v>
      </c>
      <c r="T155" s="22">
        <v>2020</v>
      </c>
      <c r="U155" s="23" t="s">
        <v>60</v>
      </c>
      <c r="V155" s="68" t="s">
        <v>628</v>
      </c>
    </row>
    <row r="156" spans="1:22" ht="105" x14ac:dyDescent="0.25">
      <c r="A156" s="9" t="s">
        <v>629</v>
      </c>
      <c r="B156" s="10" t="s">
        <v>448</v>
      </c>
      <c r="C156" s="9" t="s">
        <v>25</v>
      </c>
      <c r="D156" s="9" t="s">
        <v>585</v>
      </c>
      <c r="E156" s="9" t="s">
        <v>630</v>
      </c>
      <c r="F156" s="10" t="s">
        <v>28</v>
      </c>
      <c r="G156" s="10" t="s">
        <v>631</v>
      </c>
      <c r="H156" s="12" t="s">
        <v>30</v>
      </c>
      <c r="I156" s="13" t="s">
        <v>436</v>
      </c>
      <c r="J156" s="14" t="s">
        <v>32</v>
      </c>
      <c r="K156" s="14">
        <v>5717593230</v>
      </c>
      <c r="L156" s="14">
        <v>109360540</v>
      </c>
      <c r="M156" s="14" t="s">
        <v>32</v>
      </c>
      <c r="N156" s="14" t="s">
        <v>32</v>
      </c>
      <c r="O156" s="14" t="s">
        <v>32</v>
      </c>
      <c r="P156" s="14">
        <f>SUM(Table163[[#This Row],[2017]:[2022]])</f>
        <v>5826953770</v>
      </c>
      <c r="Q156" s="20">
        <v>5826953770</v>
      </c>
      <c r="R156" s="26"/>
      <c r="S156" s="22">
        <v>2018</v>
      </c>
      <c r="T156" s="22">
        <v>2019</v>
      </c>
      <c r="U156" s="23" t="s">
        <v>60</v>
      </c>
      <c r="V156" s="68" t="s">
        <v>632</v>
      </c>
    </row>
    <row r="157" spans="1:22" ht="105" x14ac:dyDescent="0.25">
      <c r="A157" s="9" t="s">
        <v>633</v>
      </c>
      <c r="B157" s="10" t="s">
        <v>448</v>
      </c>
      <c r="C157" s="9" t="s">
        <v>25</v>
      </c>
      <c r="D157" s="9" t="s">
        <v>585</v>
      </c>
      <c r="E157" s="9" t="s">
        <v>634</v>
      </c>
      <c r="F157" s="10" t="s">
        <v>28</v>
      </c>
      <c r="G157" s="10" t="s">
        <v>635</v>
      </c>
      <c r="H157" s="12" t="s">
        <v>30</v>
      </c>
      <c r="I157" s="13" t="s">
        <v>91</v>
      </c>
      <c r="J157" s="14" t="s">
        <v>32</v>
      </c>
      <c r="K157" s="14">
        <v>2468289600</v>
      </c>
      <c r="L157" s="14">
        <v>3304551600</v>
      </c>
      <c r="M157" s="14">
        <v>1496728800</v>
      </c>
      <c r="N157" s="14" t="s">
        <v>32</v>
      </c>
      <c r="O157" s="14" t="s">
        <v>32</v>
      </c>
      <c r="P157" s="14">
        <f>SUM(Table163[[#This Row],[2017]:[2022]])</f>
        <v>7269570000</v>
      </c>
      <c r="Q157" s="20">
        <v>7269570000</v>
      </c>
      <c r="R157" s="26"/>
      <c r="S157" s="22">
        <v>2018</v>
      </c>
      <c r="T157" s="22">
        <v>2022</v>
      </c>
      <c r="U157" s="23" t="s">
        <v>33</v>
      </c>
      <c r="V157" s="29" t="s">
        <v>636</v>
      </c>
    </row>
    <row r="158" spans="1:22" ht="315" x14ac:dyDescent="0.25">
      <c r="A158" s="9" t="s">
        <v>637</v>
      </c>
      <c r="B158" s="10" t="s">
        <v>638</v>
      </c>
      <c r="C158" s="9" t="s">
        <v>25</v>
      </c>
      <c r="D158" s="9" t="s">
        <v>585</v>
      </c>
      <c r="E158" s="11" t="s">
        <v>639</v>
      </c>
      <c r="F158" s="10" t="s">
        <v>28</v>
      </c>
      <c r="G158" s="10" t="s">
        <v>279</v>
      </c>
      <c r="H158" s="12" t="s">
        <v>30</v>
      </c>
      <c r="I158" s="13" t="s">
        <v>136</v>
      </c>
      <c r="J158" s="14">
        <v>83000000</v>
      </c>
      <c r="K158" s="14" t="s">
        <v>32</v>
      </c>
      <c r="L158" s="14"/>
      <c r="M158" s="14" t="s">
        <v>32</v>
      </c>
      <c r="N158" s="14" t="s">
        <v>32</v>
      </c>
      <c r="O158" s="14" t="s">
        <v>32</v>
      </c>
      <c r="P158" s="14">
        <f>SUM(Table163[[#This Row],[2017]:[2022]])</f>
        <v>83000000</v>
      </c>
      <c r="Q158" s="84">
        <v>83000000</v>
      </c>
      <c r="R158" s="21"/>
      <c r="S158" s="23"/>
      <c r="T158" s="23"/>
      <c r="U158" s="18" t="s">
        <v>43</v>
      </c>
      <c r="V158" s="112" t="s">
        <v>640</v>
      </c>
    </row>
    <row r="159" spans="1:22" ht="225" x14ac:dyDescent="0.25">
      <c r="A159" s="9" t="s">
        <v>641</v>
      </c>
      <c r="B159" s="10" t="s">
        <v>638</v>
      </c>
      <c r="C159" s="9" t="s">
        <v>25</v>
      </c>
      <c r="D159" s="9" t="s">
        <v>585</v>
      </c>
      <c r="E159" s="11" t="s">
        <v>642</v>
      </c>
      <c r="F159" s="10" t="s">
        <v>47</v>
      </c>
      <c r="G159" s="10" t="s">
        <v>460</v>
      </c>
      <c r="H159" s="12" t="s">
        <v>643</v>
      </c>
      <c r="I159" s="13" t="s">
        <v>379</v>
      </c>
      <c r="J159" s="14" t="s">
        <v>32</v>
      </c>
      <c r="K159" s="14" t="s">
        <v>32</v>
      </c>
      <c r="L159" s="14"/>
      <c r="M159" s="14" t="s">
        <v>32</v>
      </c>
      <c r="N159" s="14" t="s">
        <v>32</v>
      </c>
      <c r="O159" s="14" t="s">
        <v>32</v>
      </c>
      <c r="P159" s="14">
        <f>SUM(Table163[[#This Row],[2017]:[2022]])</f>
        <v>0</v>
      </c>
      <c r="Q159" s="113">
        <f>18600000+252080045</f>
        <v>270680045</v>
      </c>
      <c r="R159" s="114" t="s">
        <v>644</v>
      </c>
      <c r="S159" s="115">
        <v>2015</v>
      </c>
      <c r="T159" s="115">
        <v>2017</v>
      </c>
      <c r="U159" s="10" t="s">
        <v>286</v>
      </c>
      <c r="V159" s="116" t="s">
        <v>645</v>
      </c>
    </row>
    <row r="160" spans="1:22" ht="105" x14ac:dyDescent="0.25">
      <c r="A160" s="9" t="s">
        <v>646</v>
      </c>
      <c r="B160" s="10" t="s">
        <v>638</v>
      </c>
      <c r="C160" s="9" t="s">
        <v>25</v>
      </c>
      <c r="D160" s="9" t="s">
        <v>585</v>
      </c>
      <c r="E160" s="11" t="s">
        <v>647</v>
      </c>
      <c r="F160" s="10" t="s">
        <v>47</v>
      </c>
      <c r="G160" s="117" t="s">
        <v>339</v>
      </c>
      <c r="H160" s="12" t="s">
        <v>30</v>
      </c>
      <c r="I160" s="13">
        <v>2018</v>
      </c>
      <c r="J160" s="14" t="s">
        <v>32</v>
      </c>
      <c r="K160" s="14">
        <v>400000000</v>
      </c>
      <c r="L160" s="14"/>
      <c r="M160" s="14" t="s">
        <v>32</v>
      </c>
      <c r="N160" s="14" t="s">
        <v>32</v>
      </c>
      <c r="O160" s="14" t="s">
        <v>32</v>
      </c>
      <c r="P160" s="14">
        <f>SUM(Table163[[#This Row],[2017]:[2022]])</f>
        <v>400000000</v>
      </c>
      <c r="Q160" s="52">
        <v>400000000</v>
      </c>
      <c r="R160" s="53"/>
      <c r="S160" s="118">
        <v>2018</v>
      </c>
      <c r="T160" s="118">
        <v>2018</v>
      </c>
      <c r="U160" s="55" t="s">
        <v>182</v>
      </c>
      <c r="V160" s="119" t="s">
        <v>648</v>
      </c>
    </row>
    <row r="161" spans="1:22" ht="240" x14ac:dyDescent="0.25">
      <c r="A161" s="9" t="s">
        <v>649</v>
      </c>
      <c r="B161" s="10" t="s">
        <v>638</v>
      </c>
      <c r="C161" s="9" t="s">
        <v>25</v>
      </c>
      <c r="D161" s="9" t="s">
        <v>585</v>
      </c>
      <c r="E161" s="11" t="s">
        <v>650</v>
      </c>
      <c r="F161" s="10" t="s">
        <v>28</v>
      </c>
      <c r="G161" s="117" t="s">
        <v>651</v>
      </c>
      <c r="H161" s="12" t="s">
        <v>30</v>
      </c>
      <c r="I161" s="13">
        <v>2017</v>
      </c>
      <c r="J161" s="14">
        <v>130950000</v>
      </c>
      <c r="K161" s="14" t="s">
        <v>32</v>
      </c>
      <c r="L161" s="14"/>
      <c r="M161" s="14" t="s">
        <v>32</v>
      </c>
      <c r="N161" s="14" t="s">
        <v>32</v>
      </c>
      <c r="O161" s="14" t="s">
        <v>32</v>
      </c>
      <c r="P161" s="14">
        <f>SUM(Table163[[#This Row],[2017]:[2022]])</f>
        <v>130950000</v>
      </c>
      <c r="Q161" s="84">
        <v>130950000</v>
      </c>
      <c r="R161" s="26"/>
      <c r="S161" s="23">
        <v>2017</v>
      </c>
      <c r="T161" s="23">
        <v>2017</v>
      </c>
      <c r="U161" s="23" t="s">
        <v>286</v>
      </c>
      <c r="V161" s="112" t="s">
        <v>652</v>
      </c>
    </row>
    <row r="162" spans="1:22" ht="135" x14ac:dyDescent="0.25">
      <c r="A162" s="9" t="s">
        <v>653</v>
      </c>
      <c r="B162" s="10" t="s">
        <v>602</v>
      </c>
      <c r="C162" s="9" t="s">
        <v>25</v>
      </c>
      <c r="D162" s="9" t="s">
        <v>585</v>
      </c>
      <c r="E162" s="11" t="s">
        <v>654</v>
      </c>
      <c r="F162" s="10" t="s">
        <v>42</v>
      </c>
      <c r="G162" s="10" t="s">
        <v>42</v>
      </c>
      <c r="H162" s="12" t="s">
        <v>30</v>
      </c>
      <c r="I162" s="13" t="s">
        <v>167</v>
      </c>
      <c r="J162" s="14">
        <v>6300000</v>
      </c>
      <c r="K162" s="14">
        <v>9300000</v>
      </c>
      <c r="L162" s="14"/>
      <c r="M162" s="14" t="s">
        <v>32</v>
      </c>
      <c r="N162" s="14" t="s">
        <v>32</v>
      </c>
      <c r="O162" s="14" t="s">
        <v>32</v>
      </c>
      <c r="P162" s="14">
        <f>SUM(Table163[[#This Row],[2017]:[2022]])</f>
        <v>15600000</v>
      </c>
      <c r="Q162" s="20">
        <v>27540203</v>
      </c>
      <c r="R162" s="21"/>
      <c r="S162" s="23">
        <v>2016</v>
      </c>
      <c r="T162" s="23">
        <v>2020</v>
      </c>
      <c r="U162" s="18" t="s">
        <v>43</v>
      </c>
      <c r="V162" s="112" t="s">
        <v>655</v>
      </c>
    </row>
    <row r="163" spans="1:22" ht="105" x14ac:dyDescent="0.25">
      <c r="A163" s="9" t="s">
        <v>656</v>
      </c>
      <c r="B163" s="10" t="s">
        <v>638</v>
      </c>
      <c r="C163" s="9" t="s">
        <v>25</v>
      </c>
      <c r="D163" s="9" t="s">
        <v>585</v>
      </c>
      <c r="E163" s="11" t="s">
        <v>657</v>
      </c>
      <c r="F163" s="10" t="s">
        <v>47</v>
      </c>
      <c r="G163" s="10" t="s">
        <v>223</v>
      </c>
      <c r="H163" s="12" t="s">
        <v>30</v>
      </c>
      <c r="I163" s="13" t="s">
        <v>59</v>
      </c>
      <c r="J163" s="14">
        <v>15613000</v>
      </c>
      <c r="K163" s="14">
        <v>1600000</v>
      </c>
      <c r="L163" s="14"/>
      <c r="M163" s="14" t="s">
        <v>32</v>
      </c>
      <c r="N163" s="14" t="s">
        <v>32</v>
      </c>
      <c r="O163" s="14" t="s">
        <v>32</v>
      </c>
      <c r="P163" s="14">
        <f>SUM(Table163[[#This Row],[2017]:[2022]])</f>
        <v>17213000</v>
      </c>
      <c r="Q163" s="120">
        <v>17213000</v>
      </c>
      <c r="R163" s="63" t="s">
        <v>225</v>
      </c>
      <c r="S163" s="86">
        <v>2017</v>
      </c>
      <c r="T163" s="86">
        <v>2018</v>
      </c>
      <c r="U163" s="86" t="s">
        <v>43</v>
      </c>
      <c r="V163" s="66" t="s">
        <v>658</v>
      </c>
    </row>
    <row r="164" spans="1:22" ht="105" x14ac:dyDescent="0.25">
      <c r="A164" s="9" t="s">
        <v>659</v>
      </c>
      <c r="B164" s="10" t="s">
        <v>602</v>
      </c>
      <c r="C164" s="9" t="s">
        <v>25</v>
      </c>
      <c r="D164" s="9" t="s">
        <v>585</v>
      </c>
      <c r="E164" s="11" t="s">
        <v>660</v>
      </c>
      <c r="F164" s="10" t="s">
        <v>42</v>
      </c>
      <c r="G164" s="10" t="s">
        <v>42</v>
      </c>
      <c r="H164" s="12" t="s">
        <v>30</v>
      </c>
      <c r="I164" s="13" t="s">
        <v>80</v>
      </c>
      <c r="J164" s="14">
        <v>7000000</v>
      </c>
      <c r="K164" s="14">
        <v>7000000</v>
      </c>
      <c r="L164" s="14">
        <v>7980000</v>
      </c>
      <c r="M164" s="14">
        <v>8000000</v>
      </c>
      <c r="N164" s="14" t="s">
        <v>32</v>
      </c>
      <c r="O164" s="14" t="s">
        <v>32</v>
      </c>
      <c r="P164" s="14">
        <f>SUM(Table163[[#This Row],[2017]:[2022]])</f>
        <v>29980000</v>
      </c>
      <c r="Q164" s="121">
        <v>49598977</v>
      </c>
      <c r="R164" s="122"/>
      <c r="S164" s="123">
        <v>2013</v>
      </c>
      <c r="T164" s="123">
        <v>2020</v>
      </c>
      <c r="U164" s="124" t="s">
        <v>43</v>
      </c>
      <c r="V164" s="125" t="s">
        <v>661</v>
      </c>
    </row>
    <row r="165" spans="1:22" ht="105" x14ac:dyDescent="0.25">
      <c r="A165" s="9" t="s">
        <v>662</v>
      </c>
      <c r="B165" s="10" t="s">
        <v>602</v>
      </c>
      <c r="C165" s="9" t="s">
        <v>25</v>
      </c>
      <c r="D165" s="9" t="s">
        <v>585</v>
      </c>
      <c r="E165" s="9" t="s">
        <v>663</v>
      </c>
      <c r="F165" s="10" t="s">
        <v>42</v>
      </c>
      <c r="G165" s="10" t="s">
        <v>42</v>
      </c>
      <c r="H165" s="12" t="s">
        <v>30</v>
      </c>
      <c r="I165" s="13" t="s">
        <v>167</v>
      </c>
      <c r="J165" s="14">
        <v>15900000</v>
      </c>
      <c r="K165" s="14">
        <v>17500000</v>
      </c>
      <c r="L165" s="14">
        <v>3700000</v>
      </c>
      <c r="M165" s="14" t="s">
        <v>32</v>
      </c>
      <c r="N165" s="14" t="s">
        <v>32</v>
      </c>
      <c r="O165" s="14" t="s">
        <v>32</v>
      </c>
      <c r="P165" s="14">
        <f>SUM(Table163[[#This Row],[2017]:[2022]])</f>
        <v>37100000</v>
      </c>
      <c r="Q165" s="15">
        <v>53963843</v>
      </c>
      <c r="R165" s="94"/>
      <c r="S165" s="17">
        <v>2016</v>
      </c>
      <c r="T165" s="17">
        <v>2020</v>
      </c>
      <c r="U165" s="23" t="s">
        <v>43</v>
      </c>
      <c r="V165" s="95" t="s">
        <v>664</v>
      </c>
    </row>
    <row r="166" spans="1:22" ht="105" x14ac:dyDescent="0.25">
      <c r="A166" s="9" t="s">
        <v>665</v>
      </c>
      <c r="B166" s="10" t="s">
        <v>611</v>
      </c>
      <c r="C166" s="9" t="s">
        <v>25</v>
      </c>
      <c r="D166" s="9" t="s">
        <v>585</v>
      </c>
      <c r="E166" s="11" t="s">
        <v>666</v>
      </c>
      <c r="F166" s="10" t="s">
        <v>28</v>
      </c>
      <c r="G166" s="10" t="s">
        <v>667</v>
      </c>
      <c r="H166" s="12" t="s">
        <v>30</v>
      </c>
      <c r="I166" s="13" t="s">
        <v>167</v>
      </c>
      <c r="J166" s="14">
        <v>3500000</v>
      </c>
      <c r="K166" s="14">
        <v>9000000</v>
      </c>
      <c r="L166" s="14"/>
      <c r="M166" s="14" t="s">
        <v>32</v>
      </c>
      <c r="N166" s="14" t="s">
        <v>32</v>
      </c>
      <c r="O166" s="14" t="s">
        <v>32</v>
      </c>
      <c r="P166" s="14">
        <f>SUM(Table163[[#This Row],[2017]:[2022]])</f>
        <v>12500000</v>
      </c>
      <c r="Q166" s="84">
        <v>16937119</v>
      </c>
      <c r="R166" s="26"/>
      <c r="S166" s="23">
        <v>2016</v>
      </c>
      <c r="T166" s="23">
        <v>2020</v>
      </c>
      <c r="U166" s="18" t="s">
        <v>43</v>
      </c>
      <c r="V166" s="112" t="s">
        <v>668</v>
      </c>
    </row>
    <row r="167" spans="1:22" ht="120" x14ac:dyDescent="0.25">
      <c r="A167" s="9" t="s">
        <v>669</v>
      </c>
      <c r="B167" s="10" t="s">
        <v>611</v>
      </c>
      <c r="C167" s="9" t="s">
        <v>25</v>
      </c>
      <c r="D167" s="9" t="s">
        <v>585</v>
      </c>
      <c r="E167" s="11" t="s">
        <v>670</v>
      </c>
      <c r="F167" s="10" t="s">
        <v>28</v>
      </c>
      <c r="G167" s="10" t="s">
        <v>671</v>
      </c>
      <c r="H167" s="12" t="s">
        <v>30</v>
      </c>
      <c r="I167" s="13" t="s">
        <v>167</v>
      </c>
      <c r="J167" s="14">
        <v>10000000</v>
      </c>
      <c r="K167" s="14">
        <v>11500000</v>
      </c>
      <c r="L167" s="14">
        <v>7000000</v>
      </c>
      <c r="M167" s="14">
        <v>11000000</v>
      </c>
      <c r="N167" s="14" t="s">
        <v>32</v>
      </c>
      <c r="O167" s="14" t="s">
        <v>32</v>
      </c>
      <c r="P167" s="14">
        <f>SUM(Table163[[#This Row],[2017]:[2022]])</f>
        <v>39500000</v>
      </c>
      <c r="Q167" s="20">
        <v>49217293</v>
      </c>
      <c r="R167" s="21"/>
      <c r="S167" s="23">
        <v>2016</v>
      </c>
      <c r="T167" s="23">
        <v>2020</v>
      </c>
      <c r="U167" s="18" t="s">
        <v>43</v>
      </c>
      <c r="V167" s="112" t="s">
        <v>672</v>
      </c>
    </row>
    <row r="168" spans="1:22" ht="105" x14ac:dyDescent="0.25">
      <c r="A168" s="9" t="s">
        <v>673</v>
      </c>
      <c r="B168" s="10" t="s">
        <v>611</v>
      </c>
      <c r="C168" s="9" t="s">
        <v>25</v>
      </c>
      <c r="D168" s="9" t="s">
        <v>585</v>
      </c>
      <c r="E168" s="9" t="s">
        <v>674</v>
      </c>
      <c r="F168" s="10" t="s">
        <v>47</v>
      </c>
      <c r="G168" s="10" t="s">
        <v>460</v>
      </c>
      <c r="H168" s="12" t="s">
        <v>30</v>
      </c>
      <c r="I168" s="13">
        <v>2017</v>
      </c>
      <c r="J168" s="14">
        <v>186600000</v>
      </c>
      <c r="K168" s="14" t="s">
        <v>32</v>
      </c>
      <c r="L168" s="14"/>
      <c r="M168" s="14" t="s">
        <v>32</v>
      </c>
      <c r="N168" s="14" t="s">
        <v>32</v>
      </c>
      <c r="O168" s="14" t="s">
        <v>32</v>
      </c>
      <c r="P168" s="14">
        <f>SUM(Table163[[#This Row],[2017]:[2022]])</f>
        <v>186600000</v>
      </c>
      <c r="Q168" s="15">
        <v>186600000</v>
      </c>
      <c r="R168" s="94"/>
      <c r="S168" s="17">
        <v>2017</v>
      </c>
      <c r="T168" s="17">
        <v>2017</v>
      </c>
      <c r="U168" s="23" t="s">
        <v>286</v>
      </c>
      <c r="V168" s="13" t="s">
        <v>675</v>
      </c>
    </row>
    <row r="169" spans="1:22" ht="105" x14ac:dyDescent="0.25">
      <c r="A169" s="9" t="s">
        <v>676</v>
      </c>
      <c r="B169" s="10" t="s">
        <v>677</v>
      </c>
      <c r="C169" s="9" t="s">
        <v>25</v>
      </c>
      <c r="D169" s="9" t="s">
        <v>585</v>
      </c>
      <c r="E169" s="9" t="s">
        <v>678</v>
      </c>
      <c r="F169" s="10" t="s">
        <v>28</v>
      </c>
      <c r="G169" s="10" t="s">
        <v>679</v>
      </c>
      <c r="H169" s="12" t="s">
        <v>30</v>
      </c>
      <c r="I169" s="13" t="s">
        <v>436</v>
      </c>
      <c r="J169" s="14" t="s">
        <v>32</v>
      </c>
      <c r="K169" s="14">
        <v>25000000</v>
      </c>
      <c r="L169" s="14">
        <v>10000000</v>
      </c>
      <c r="M169" s="14" t="s">
        <v>32</v>
      </c>
      <c r="N169" s="14" t="s">
        <v>32</v>
      </c>
      <c r="O169" s="14" t="s">
        <v>32</v>
      </c>
      <c r="P169" s="14">
        <f>SUM(Table163[[#This Row],[2017]:[2022]])</f>
        <v>35000000</v>
      </c>
      <c r="Q169" s="15">
        <v>35000000</v>
      </c>
      <c r="R169" s="26"/>
      <c r="S169" s="17">
        <v>2018</v>
      </c>
      <c r="T169" s="17">
        <v>2019</v>
      </c>
      <c r="U169" s="23" t="s">
        <v>680</v>
      </c>
      <c r="V169" s="13" t="s">
        <v>681</v>
      </c>
    </row>
    <row r="170" spans="1:22" ht="105" x14ac:dyDescent="0.25">
      <c r="A170" s="9" t="s">
        <v>682</v>
      </c>
      <c r="B170" s="10" t="s">
        <v>611</v>
      </c>
      <c r="C170" s="9" t="s">
        <v>25</v>
      </c>
      <c r="D170" s="9" t="s">
        <v>585</v>
      </c>
      <c r="E170" s="9" t="s">
        <v>683</v>
      </c>
      <c r="F170" s="10" t="s">
        <v>28</v>
      </c>
      <c r="G170" s="10" t="s">
        <v>684</v>
      </c>
      <c r="H170" s="12" t="s">
        <v>30</v>
      </c>
      <c r="I170" s="13" t="s">
        <v>436</v>
      </c>
      <c r="J170" s="14" t="s">
        <v>32</v>
      </c>
      <c r="K170" s="14">
        <v>10000000</v>
      </c>
      <c r="L170" s="14">
        <v>10000000</v>
      </c>
      <c r="M170" s="14" t="s">
        <v>32</v>
      </c>
      <c r="N170" s="14" t="s">
        <v>32</v>
      </c>
      <c r="O170" s="14" t="s">
        <v>32</v>
      </c>
      <c r="P170" s="14">
        <f>SUM(Table163[[#This Row],[2017]:[2022]])</f>
        <v>20000000</v>
      </c>
      <c r="Q170" s="15">
        <v>20000000</v>
      </c>
      <c r="R170" s="26"/>
      <c r="S170" s="17">
        <v>2018</v>
      </c>
      <c r="T170" s="17">
        <v>2019</v>
      </c>
      <c r="U170" s="126" t="s">
        <v>393</v>
      </c>
      <c r="V170" s="127" t="s">
        <v>685</v>
      </c>
    </row>
    <row r="171" spans="1:22" ht="105" x14ac:dyDescent="0.25">
      <c r="A171" s="9" t="s">
        <v>686</v>
      </c>
      <c r="B171" s="10" t="s">
        <v>611</v>
      </c>
      <c r="C171" s="9" t="s">
        <v>25</v>
      </c>
      <c r="D171" s="9" t="s">
        <v>585</v>
      </c>
      <c r="E171" s="9" t="s">
        <v>687</v>
      </c>
      <c r="F171" s="10" t="s">
        <v>47</v>
      </c>
      <c r="G171" s="10" t="s">
        <v>688</v>
      </c>
      <c r="H171" s="12" t="s">
        <v>30</v>
      </c>
      <c r="I171" s="13">
        <v>2018</v>
      </c>
      <c r="J171" s="14" t="s">
        <v>32</v>
      </c>
      <c r="K171" s="14">
        <v>5000000</v>
      </c>
      <c r="L171" s="14"/>
      <c r="M171" s="14" t="s">
        <v>32</v>
      </c>
      <c r="N171" s="14" t="s">
        <v>32</v>
      </c>
      <c r="O171" s="14" t="s">
        <v>32</v>
      </c>
      <c r="P171" s="14">
        <f>SUM(Table163[[#This Row],[2017]:[2022]])</f>
        <v>5000000</v>
      </c>
      <c r="Q171" s="15">
        <v>5000000</v>
      </c>
      <c r="R171" s="26"/>
      <c r="S171" s="17">
        <v>2018</v>
      </c>
      <c r="T171" s="17">
        <v>2018</v>
      </c>
      <c r="U171" s="126" t="s">
        <v>680</v>
      </c>
      <c r="V171" s="127" t="s">
        <v>689</v>
      </c>
    </row>
    <row r="172" spans="1:22" ht="300" x14ac:dyDescent="0.25">
      <c r="A172" s="9" t="s">
        <v>690</v>
      </c>
      <c r="B172" s="10" t="s">
        <v>611</v>
      </c>
      <c r="C172" s="9" t="s">
        <v>25</v>
      </c>
      <c r="D172" s="9" t="s">
        <v>585</v>
      </c>
      <c r="E172" s="9" t="s">
        <v>691</v>
      </c>
      <c r="F172" s="10" t="s">
        <v>28</v>
      </c>
      <c r="G172" s="10" t="s">
        <v>279</v>
      </c>
      <c r="H172" s="12" t="s">
        <v>30</v>
      </c>
      <c r="I172" s="13">
        <v>2018</v>
      </c>
      <c r="J172" s="14" t="s">
        <v>32</v>
      </c>
      <c r="K172" s="14">
        <v>52028000</v>
      </c>
      <c r="L172" s="14"/>
      <c r="M172" s="14" t="s">
        <v>32</v>
      </c>
      <c r="N172" s="14" t="s">
        <v>32</v>
      </c>
      <c r="O172" s="14" t="s">
        <v>32</v>
      </c>
      <c r="P172" s="14">
        <f>SUM(Table163[[#This Row],[2017]:[2022]])</f>
        <v>52028000</v>
      </c>
      <c r="Q172" s="15">
        <v>52028000</v>
      </c>
      <c r="R172" s="26"/>
      <c r="S172" s="17">
        <v>2018</v>
      </c>
      <c r="T172" s="17">
        <v>2018</v>
      </c>
      <c r="U172" s="23" t="s">
        <v>680</v>
      </c>
      <c r="V172" s="13" t="s">
        <v>692</v>
      </c>
    </row>
    <row r="173" spans="1:22" ht="195" x14ac:dyDescent="0.25">
      <c r="A173" s="9" t="s">
        <v>693</v>
      </c>
      <c r="B173" s="10" t="s">
        <v>611</v>
      </c>
      <c r="C173" s="9" t="s">
        <v>25</v>
      </c>
      <c r="D173" s="9" t="s">
        <v>585</v>
      </c>
      <c r="E173" s="9" t="s">
        <v>694</v>
      </c>
      <c r="F173" s="10" t="s">
        <v>28</v>
      </c>
      <c r="G173" s="10" t="s">
        <v>279</v>
      </c>
      <c r="H173" s="12" t="s">
        <v>30</v>
      </c>
      <c r="I173" s="13">
        <v>2018</v>
      </c>
      <c r="J173" s="14" t="s">
        <v>32</v>
      </c>
      <c r="K173" s="14">
        <v>100000000</v>
      </c>
      <c r="L173" s="14"/>
      <c r="M173" s="14" t="s">
        <v>32</v>
      </c>
      <c r="N173" s="14" t="s">
        <v>32</v>
      </c>
      <c r="O173" s="14" t="s">
        <v>32</v>
      </c>
      <c r="P173" s="14">
        <f>SUM(Table163[[#This Row],[2017]:[2022]])</f>
        <v>100000000</v>
      </c>
      <c r="Q173" s="15">
        <v>100000000</v>
      </c>
      <c r="R173" s="26"/>
      <c r="S173" s="17">
        <v>2018</v>
      </c>
      <c r="T173" s="17">
        <v>2018</v>
      </c>
      <c r="U173" s="23" t="s">
        <v>680</v>
      </c>
      <c r="V173" s="13" t="s">
        <v>695</v>
      </c>
    </row>
    <row r="174" spans="1:22" ht="120" x14ac:dyDescent="0.25">
      <c r="A174" s="9" t="s">
        <v>696</v>
      </c>
      <c r="B174" s="10" t="s">
        <v>611</v>
      </c>
      <c r="C174" s="9" t="s">
        <v>25</v>
      </c>
      <c r="D174" s="9" t="s">
        <v>585</v>
      </c>
      <c r="E174" s="9" t="s">
        <v>697</v>
      </c>
      <c r="F174" s="10" t="s">
        <v>47</v>
      </c>
      <c r="G174" s="10" t="s">
        <v>223</v>
      </c>
      <c r="H174" s="128" t="s">
        <v>30</v>
      </c>
      <c r="I174" s="13" t="s">
        <v>59</v>
      </c>
      <c r="J174" s="129">
        <v>1076000</v>
      </c>
      <c r="K174" s="129">
        <v>300000</v>
      </c>
      <c r="L174" s="129"/>
      <c r="M174" s="14" t="s">
        <v>32</v>
      </c>
      <c r="N174" s="14" t="s">
        <v>32</v>
      </c>
      <c r="O174" s="14" t="s">
        <v>32</v>
      </c>
      <c r="P174" s="14">
        <f>SUM(Table163[[#This Row],[2017]:[2022]])</f>
        <v>1376000</v>
      </c>
      <c r="Q174" s="130">
        <v>1376000</v>
      </c>
      <c r="R174" s="63" t="s">
        <v>225</v>
      </c>
      <c r="S174" s="131">
        <v>2017</v>
      </c>
      <c r="T174" s="131">
        <v>2018</v>
      </c>
      <c r="U174" s="86" t="s">
        <v>698</v>
      </c>
      <c r="V174" s="65" t="s">
        <v>699</v>
      </c>
    </row>
    <row r="175" spans="1:22" ht="150" x14ac:dyDescent="0.25">
      <c r="A175" s="9" t="s">
        <v>700</v>
      </c>
      <c r="B175" s="10" t="s">
        <v>611</v>
      </c>
      <c r="C175" s="9" t="s">
        <v>25</v>
      </c>
      <c r="D175" s="9" t="s">
        <v>585</v>
      </c>
      <c r="E175" s="9" t="s">
        <v>701</v>
      </c>
      <c r="F175" s="10" t="s">
        <v>28</v>
      </c>
      <c r="G175" s="10" t="s">
        <v>702</v>
      </c>
      <c r="H175" s="128" t="s">
        <v>30</v>
      </c>
      <c r="I175" s="13" t="s">
        <v>59</v>
      </c>
      <c r="J175" s="129">
        <v>274000000</v>
      </c>
      <c r="K175" s="129">
        <v>274000000</v>
      </c>
      <c r="L175" s="129"/>
      <c r="M175" s="14" t="s">
        <v>32</v>
      </c>
      <c r="N175" s="14" t="s">
        <v>32</v>
      </c>
      <c r="O175" s="14" t="s">
        <v>32</v>
      </c>
      <c r="P175" s="14">
        <f>SUM(Table163[[#This Row],[2017]:[2022]])</f>
        <v>548000000</v>
      </c>
      <c r="Q175" s="132">
        <v>548000000</v>
      </c>
      <c r="R175" s="26"/>
      <c r="S175" s="17">
        <v>2017</v>
      </c>
      <c r="T175" s="17">
        <v>2018</v>
      </c>
      <c r="U175" s="23" t="s">
        <v>43</v>
      </c>
      <c r="V175" s="13" t="s">
        <v>703</v>
      </c>
    </row>
    <row r="176" spans="1:22" ht="105" x14ac:dyDescent="0.25">
      <c r="A176" s="9" t="s">
        <v>704</v>
      </c>
      <c r="B176" s="10" t="s">
        <v>611</v>
      </c>
      <c r="C176" s="9" t="s">
        <v>25</v>
      </c>
      <c r="D176" s="9" t="s">
        <v>585</v>
      </c>
      <c r="E176" s="9" t="s">
        <v>705</v>
      </c>
      <c r="F176" s="10" t="s">
        <v>28</v>
      </c>
      <c r="G176" s="10" t="s">
        <v>706</v>
      </c>
      <c r="H176" s="128" t="s">
        <v>30</v>
      </c>
      <c r="I176" s="13">
        <v>2017</v>
      </c>
      <c r="J176" s="129">
        <v>91000000</v>
      </c>
      <c r="K176" s="14" t="s">
        <v>32</v>
      </c>
      <c r="L176" s="129"/>
      <c r="M176" s="14" t="s">
        <v>32</v>
      </c>
      <c r="N176" s="14" t="s">
        <v>32</v>
      </c>
      <c r="O176" s="14" t="s">
        <v>32</v>
      </c>
      <c r="P176" s="14">
        <f>SUM(Table163[[#This Row],[2017]:[2022]])</f>
        <v>91000000</v>
      </c>
      <c r="Q176" s="132">
        <v>91000000</v>
      </c>
      <c r="R176" s="26"/>
      <c r="S176" s="17">
        <v>2017</v>
      </c>
      <c r="T176" s="17">
        <v>2017</v>
      </c>
      <c r="U176" s="23" t="s">
        <v>286</v>
      </c>
      <c r="V176" s="13" t="s">
        <v>707</v>
      </c>
    </row>
    <row r="177" spans="1:22" ht="255" x14ac:dyDescent="0.25">
      <c r="A177" s="9" t="s">
        <v>708</v>
      </c>
      <c r="B177" s="10" t="s">
        <v>611</v>
      </c>
      <c r="C177" s="9" t="s">
        <v>25</v>
      </c>
      <c r="D177" s="9" t="s">
        <v>585</v>
      </c>
      <c r="E177" s="9" t="s">
        <v>709</v>
      </c>
      <c r="F177" s="10" t="s">
        <v>42</v>
      </c>
      <c r="G177" s="10" t="s">
        <v>42</v>
      </c>
      <c r="H177" s="12" t="s">
        <v>30</v>
      </c>
      <c r="I177" s="13">
        <v>2018</v>
      </c>
      <c r="J177" s="14" t="s">
        <v>32</v>
      </c>
      <c r="K177" s="129">
        <v>450000000</v>
      </c>
      <c r="L177" s="129"/>
      <c r="M177" s="14" t="s">
        <v>32</v>
      </c>
      <c r="N177" s="14" t="s">
        <v>32</v>
      </c>
      <c r="O177" s="14" t="s">
        <v>32</v>
      </c>
      <c r="P177" s="14">
        <f>SUM(Table163[[#This Row],[2017]:[2022]])</f>
        <v>450000000</v>
      </c>
      <c r="Q177" s="15">
        <v>450000000</v>
      </c>
      <c r="R177" s="94"/>
      <c r="S177" s="17">
        <v>2018</v>
      </c>
      <c r="T177" s="17">
        <v>2018</v>
      </c>
      <c r="U177" s="23" t="s">
        <v>680</v>
      </c>
      <c r="V177" s="13" t="s">
        <v>710</v>
      </c>
    </row>
    <row r="178" spans="1:22" ht="240" x14ac:dyDescent="0.25">
      <c r="A178" s="9" t="s">
        <v>711</v>
      </c>
      <c r="B178" s="10" t="s">
        <v>611</v>
      </c>
      <c r="C178" s="9" t="s">
        <v>25</v>
      </c>
      <c r="D178" s="9" t="s">
        <v>585</v>
      </c>
      <c r="E178" s="9" t="s">
        <v>712</v>
      </c>
      <c r="F178" s="10" t="s">
        <v>28</v>
      </c>
      <c r="G178" s="10" t="s">
        <v>713</v>
      </c>
      <c r="H178" s="12" t="s">
        <v>30</v>
      </c>
      <c r="I178" s="13" t="s">
        <v>436</v>
      </c>
      <c r="J178" s="14" t="s">
        <v>32</v>
      </c>
      <c r="K178" s="129">
        <v>45000000</v>
      </c>
      <c r="L178" s="129">
        <v>90000000</v>
      </c>
      <c r="M178" s="14" t="s">
        <v>32</v>
      </c>
      <c r="N178" s="14" t="s">
        <v>32</v>
      </c>
      <c r="O178" s="14" t="s">
        <v>32</v>
      </c>
      <c r="P178" s="14">
        <f>SUM(Table163[[#This Row],[2017]:[2022]])</f>
        <v>135000000</v>
      </c>
      <c r="Q178" s="15">
        <v>135000000</v>
      </c>
      <c r="R178" s="94"/>
      <c r="S178" s="17">
        <v>2018</v>
      </c>
      <c r="T178" s="17">
        <v>2019</v>
      </c>
      <c r="U178" s="23" t="s">
        <v>680</v>
      </c>
      <c r="V178" s="13" t="s">
        <v>714</v>
      </c>
    </row>
    <row r="179" spans="1:22" ht="135" x14ac:dyDescent="0.25">
      <c r="A179" s="9" t="s">
        <v>715</v>
      </c>
      <c r="B179" s="10" t="s">
        <v>611</v>
      </c>
      <c r="C179" s="9" t="s">
        <v>25</v>
      </c>
      <c r="D179" s="9" t="s">
        <v>585</v>
      </c>
      <c r="E179" s="9" t="s">
        <v>716</v>
      </c>
      <c r="F179" s="10" t="s">
        <v>47</v>
      </c>
      <c r="G179" s="10" t="s">
        <v>223</v>
      </c>
      <c r="H179" s="128" t="s">
        <v>30</v>
      </c>
      <c r="I179" s="13" t="s">
        <v>59</v>
      </c>
      <c r="J179" s="129">
        <v>10050000</v>
      </c>
      <c r="K179" s="129">
        <v>1080000</v>
      </c>
      <c r="L179" s="129"/>
      <c r="M179" s="14" t="s">
        <v>32</v>
      </c>
      <c r="N179" s="14" t="s">
        <v>32</v>
      </c>
      <c r="O179" s="14" t="s">
        <v>32</v>
      </c>
      <c r="P179" s="14">
        <f>SUM(Table163[[#This Row],[2017]:[2022]])</f>
        <v>11130000</v>
      </c>
      <c r="Q179" s="130">
        <v>11130000</v>
      </c>
      <c r="R179" s="63" t="s">
        <v>225</v>
      </c>
      <c r="S179" s="131">
        <v>2017</v>
      </c>
      <c r="T179" s="131">
        <v>2018</v>
      </c>
      <c r="U179" s="86" t="s">
        <v>43</v>
      </c>
      <c r="V179" s="65" t="s">
        <v>717</v>
      </c>
    </row>
    <row r="180" spans="1:22" ht="105" x14ac:dyDescent="0.25">
      <c r="A180" s="9" t="s">
        <v>718</v>
      </c>
      <c r="B180" s="10" t="s">
        <v>611</v>
      </c>
      <c r="C180" s="9" t="s">
        <v>25</v>
      </c>
      <c r="D180" s="9" t="s">
        <v>585</v>
      </c>
      <c r="E180" s="9" t="s">
        <v>719</v>
      </c>
      <c r="F180" s="10" t="s">
        <v>47</v>
      </c>
      <c r="G180" s="10" t="s">
        <v>460</v>
      </c>
      <c r="H180" s="12" t="s">
        <v>30</v>
      </c>
      <c r="I180" s="13">
        <v>2018</v>
      </c>
      <c r="J180" s="14" t="s">
        <v>32</v>
      </c>
      <c r="K180" s="14">
        <v>98912000</v>
      </c>
      <c r="L180" s="14"/>
      <c r="M180" s="14" t="s">
        <v>32</v>
      </c>
      <c r="N180" s="14" t="s">
        <v>32</v>
      </c>
      <c r="O180" s="14" t="s">
        <v>32</v>
      </c>
      <c r="P180" s="14">
        <f>SUM(Table163[[#This Row],[2017]:[2022]])</f>
        <v>98912000</v>
      </c>
      <c r="Q180" s="15">
        <v>98912000</v>
      </c>
      <c r="R180" s="94"/>
      <c r="S180" s="17">
        <v>2018</v>
      </c>
      <c r="T180" s="17">
        <v>2018</v>
      </c>
      <c r="U180" s="23" t="s">
        <v>680</v>
      </c>
      <c r="V180" s="13" t="s">
        <v>720</v>
      </c>
    </row>
    <row r="181" spans="1:22" ht="105" x14ac:dyDescent="0.25">
      <c r="A181" s="9" t="s">
        <v>721</v>
      </c>
      <c r="B181" s="10" t="s">
        <v>677</v>
      </c>
      <c r="C181" s="9" t="s">
        <v>25</v>
      </c>
      <c r="D181" s="9" t="s">
        <v>585</v>
      </c>
      <c r="E181" s="9" t="s">
        <v>722</v>
      </c>
      <c r="F181" s="10" t="s">
        <v>28</v>
      </c>
      <c r="G181" s="10" t="s">
        <v>723</v>
      </c>
      <c r="H181" s="12" t="s">
        <v>30</v>
      </c>
      <c r="I181" s="13">
        <v>2017</v>
      </c>
      <c r="J181" s="14">
        <v>120000000</v>
      </c>
      <c r="K181" s="14" t="s">
        <v>32</v>
      </c>
      <c r="L181" s="14"/>
      <c r="M181" s="14" t="s">
        <v>32</v>
      </c>
      <c r="N181" s="14" t="s">
        <v>32</v>
      </c>
      <c r="O181" s="14" t="s">
        <v>32</v>
      </c>
      <c r="P181" s="14">
        <f>SUM(Table163[[#This Row],[2017]:[2022]])</f>
        <v>120000000</v>
      </c>
      <c r="Q181" s="15">
        <v>120000000</v>
      </c>
      <c r="R181" s="94"/>
      <c r="S181" s="17">
        <v>2017</v>
      </c>
      <c r="T181" s="17">
        <v>2017</v>
      </c>
      <c r="U181" s="23" t="s">
        <v>286</v>
      </c>
      <c r="V181" s="13" t="s">
        <v>724</v>
      </c>
    </row>
    <row r="182" spans="1:22" ht="120" x14ac:dyDescent="0.25">
      <c r="A182" s="9" t="s">
        <v>725</v>
      </c>
      <c r="B182" s="10" t="s">
        <v>611</v>
      </c>
      <c r="C182" s="9" t="s">
        <v>25</v>
      </c>
      <c r="D182" s="9" t="s">
        <v>585</v>
      </c>
      <c r="E182" s="9" t="s">
        <v>726</v>
      </c>
      <c r="F182" s="10" t="s">
        <v>47</v>
      </c>
      <c r="G182" s="10" t="s">
        <v>223</v>
      </c>
      <c r="H182" s="12" t="s">
        <v>30</v>
      </c>
      <c r="I182" s="13" t="s">
        <v>59</v>
      </c>
      <c r="J182" s="14">
        <v>150000000</v>
      </c>
      <c r="K182" s="14">
        <v>100000000</v>
      </c>
      <c r="L182" s="14"/>
      <c r="M182" s="14" t="s">
        <v>32</v>
      </c>
      <c r="N182" s="14" t="s">
        <v>32</v>
      </c>
      <c r="O182" s="14" t="s">
        <v>32</v>
      </c>
      <c r="P182" s="14">
        <f>SUM(Table163[[#This Row],[2017]:[2022]])</f>
        <v>250000000</v>
      </c>
      <c r="Q182" s="62">
        <v>250000000</v>
      </c>
      <c r="R182" s="63" t="s">
        <v>225</v>
      </c>
      <c r="S182" s="131">
        <v>2017</v>
      </c>
      <c r="T182" s="131">
        <v>2018</v>
      </c>
      <c r="U182" s="86" t="s">
        <v>43</v>
      </c>
      <c r="V182" s="65" t="s">
        <v>727</v>
      </c>
    </row>
    <row r="183" spans="1:22" ht="409.5" x14ac:dyDescent="0.25">
      <c r="A183" s="9" t="s">
        <v>728</v>
      </c>
      <c r="B183" s="10" t="s">
        <v>611</v>
      </c>
      <c r="C183" s="9" t="s">
        <v>25</v>
      </c>
      <c r="D183" s="9" t="s">
        <v>585</v>
      </c>
      <c r="E183" s="9" t="s">
        <v>729</v>
      </c>
      <c r="F183" s="10" t="s">
        <v>47</v>
      </c>
      <c r="G183" s="10" t="s">
        <v>223</v>
      </c>
      <c r="H183" s="12" t="s">
        <v>30</v>
      </c>
      <c r="I183" s="13">
        <v>2018</v>
      </c>
      <c r="J183" s="14" t="s">
        <v>32</v>
      </c>
      <c r="K183" s="14">
        <v>75000000</v>
      </c>
      <c r="L183" s="14"/>
      <c r="M183" s="14" t="s">
        <v>32</v>
      </c>
      <c r="N183" s="14" t="s">
        <v>32</v>
      </c>
      <c r="O183" s="14" t="s">
        <v>32</v>
      </c>
      <c r="P183" s="14">
        <f>SUM(Table163[[#This Row],[2017]:[2022]])</f>
        <v>75000000</v>
      </c>
      <c r="Q183" s="62">
        <v>75000000</v>
      </c>
      <c r="R183" s="63" t="s">
        <v>225</v>
      </c>
      <c r="S183" s="131">
        <v>2018</v>
      </c>
      <c r="T183" s="131">
        <v>2018</v>
      </c>
      <c r="U183" s="86" t="s">
        <v>680</v>
      </c>
      <c r="V183" s="65" t="s">
        <v>730</v>
      </c>
    </row>
    <row r="184" spans="1:22" ht="105" x14ac:dyDescent="0.25">
      <c r="A184" s="9" t="s">
        <v>731</v>
      </c>
      <c r="B184" s="10" t="s">
        <v>611</v>
      </c>
      <c r="C184" s="9" t="s">
        <v>25</v>
      </c>
      <c r="D184" s="9" t="s">
        <v>585</v>
      </c>
      <c r="E184" s="9" t="s">
        <v>732</v>
      </c>
      <c r="F184" s="10" t="s">
        <v>28</v>
      </c>
      <c r="G184" s="10" t="s">
        <v>733</v>
      </c>
      <c r="H184" s="12" t="s">
        <v>30</v>
      </c>
      <c r="I184" s="13">
        <v>2017</v>
      </c>
      <c r="J184" s="14">
        <v>300000000</v>
      </c>
      <c r="K184" s="14" t="s">
        <v>32</v>
      </c>
      <c r="L184" s="14"/>
      <c r="M184" s="14" t="s">
        <v>32</v>
      </c>
      <c r="N184" s="14" t="s">
        <v>32</v>
      </c>
      <c r="O184" s="14" t="s">
        <v>32</v>
      </c>
      <c r="P184" s="14">
        <f>SUM(Table163[[#This Row],[2017]:[2022]])</f>
        <v>300000000</v>
      </c>
      <c r="Q184" s="15">
        <v>300000000</v>
      </c>
      <c r="R184" s="94"/>
      <c r="S184" s="17">
        <v>2017</v>
      </c>
      <c r="T184" s="17">
        <v>2017</v>
      </c>
      <c r="U184" s="23" t="s">
        <v>286</v>
      </c>
      <c r="V184" s="13" t="s">
        <v>734</v>
      </c>
    </row>
    <row r="185" spans="1:22" ht="105" x14ac:dyDescent="0.25">
      <c r="A185" s="9" t="s">
        <v>735</v>
      </c>
      <c r="B185" s="10" t="s">
        <v>611</v>
      </c>
      <c r="C185" s="9" t="s">
        <v>25</v>
      </c>
      <c r="D185" s="9" t="s">
        <v>585</v>
      </c>
      <c r="E185" s="9" t="s">
        <v>736</v>
      </c>
      <c r="F185" s="10" t="s">
        <v>28</v>
      </c>
      <c r="G185" s="10" t="s">
        <v>737</v>
      </c>
      <c r="H185" s="12" t="s">
        <v>30</v>
      </c>
      <c r="I185" s="13">
        <v>2017</v>
      </c>
      <c r="J185" s="14">
        <v>335000000</v>
      </c>
      <c r="K185" s="14" t="s">
        <v>32</v>
      </c>
      <c r="L185" s="14"/>
      <c r="M185" s="14" t="s">
        <v>32</v>
      </c>
      <c r="N185" s="14" t="s">
        <v>32</v>
      </c>
      <c r="O185" s="14" t="s">
        <v>32</v>
      </c>
      <c r="P185" s="14">
        <f>SUM(Table163[[#This Row],[2017]:[2022]])</f>
        <v>335000000</v>
      </c>
      <c r="Q185" s="15">
        <v>335000000</v>
      </c>
      <c r="R185" s="94"/>
      <c r="S185" s="17">
        <v>2017</v>
      </c>
      <c r="T185" s="17">
        <v>2017</v>
      </c>
      <c r="U185" s="23" t="s">
        <v>286</v>
      </c>
      <c r="V185" s="13" t="s">
        <v>738</v>
      </c>
    </row>
    <row r="186" spans="1:22" ht="105" x14ac:dyDescent="0.25">
      <c r="A186" s="9" t="s">
        <v>739</v>
      </c>
      <c r="B186" s="10" t="s">
        <v>24</v>
      </c>
      <c r="C186" s="9" t="s">
        <v>25</v>
      </c>
      <c r="D186" s="9" t="s">
        <v>585</v>
      </c>
      <c r="E186" s="9" t="s">
        <v>740</v>
      </c>
      <c r="F186" s="10" t="s">
        <v>42</v>
      </c>
      <c r="G186" s="10" t="s">
        <v>42</v>
      </c>
      <c r="H186" s="12" t="s">
        <v>58</v>
      </c>
      <c r="I186" s="13" t="s">
        <v>49</v>
      </c>
      <c r="J186" s="14" t="s">
        <v>32</v>
      </c>
      <c r="K186" s="14" t="s">
        <v>32</v>
      </c>
      <c r="L186" s="14"/>
      <c r="M186" s="14" t="s">
        <v>32</v>
      </c>
      <c r="N186" s="14" t="s">
        <v>32</v>
      </c>
      <c r="O186" s="14" t="s">
        <v>32</v>
      </c>
      <c r="P186" s="14">
        <f>SUM(Table163[[#This Row],[2017]:[2022]])</f>
        <v>0</v>
      </c>
      <c r="Q186" s="47" t="s">
        <v>186</v>
      </c>
      <c r="R186" s="133" t="s">
        <v>370</v>
      </c>
      <c r="S186" s="134">
        <v>2018</v>
      </c>
      <c r="T186" s="134">
        <v>2020</v>
      </c>
      <c r="U186" s="50" t="s">
        <v>33</v>
      </c>
      <c r="V186" s="135" t="s">
        <v>741</v>
      </c>
    </row>
    <row r="187" spans="1:22" x14ac:dyDescent="0.25">
      <c r="A187" s="146" t="s">
        <v>742</v>
      </c>
      <c r="B187" s="146"/>
      <c r="C187" s="146"/>
      <c r="D187" s="146"/>
      <c r="E187" s="146"/>
      <c r="F187" s="146"/>
      <c r="G187" s="146"/>
      <c r="H187" s="146"/>
      <c r="I187" s="146"/>
      <c r="J187" s="136">
        <f>SUM(J3:J186)</f>
        <v>16610796751.682999</v>
      </c>
      <c r="K187" s="136">
        <f t="shared" ref="K187:P187" si="0">SUM(K3:K186)</f>
        <v>31440652294.763</v>
      </c>
      <c r="L187" s="136">
        <f t="shared" si="0"/>
        <v>21204141170.392998</v>
      </c>
      <c r="M187" s="136">
        <f t="shared" si="0"/>
        <v>18196430363.970001</v>
      </c>
      <c r="N187" s="136">
        <f t="shared" si="0"/>
        <v>13389511028.389999</v>
      </c>
      <c r="O187" s="136">
        <f t="shared" si="0"/>
        <v>13473043688.559999</v>
      </c>
      <c r="P187" s="136">
        <f t="shared" si="0"/>
        <v>114314575297.75899</v>
      </c>
      <c r="Q187" s="1"/>
      <c r="R187" s="1"/>
      <c r="S187" s="1"/>
      <c r="T187" s="1"/>
      <c r="U187" s="1"/>
      <c r="V187" s="1"/>
    </row>
    <row r="189" spans="1:22" x14ac:dyDescent="0.25">
      <c r="A189" s="147" t="s">
        <v>743</v>
      </c>
      <c r="B189" s="148"/>
      <c r="C189" s="148"/>
      <c r="D189" s="148"/>
      <c r="E189" s="148"/>
      <c r="F189" s="148"/>
      <c r="G189" s="148"/>
    </row>
  </sheetData>
  <sheetProtection algorithmName="SHA-512" hashValue="u1/qvnK06Bwuw4MrUiXc/YAgZ/iOa+O8VzFnntOQ24n4dNJKgoWzEW2+2TlBov8RzTVznggmX3Pi6OuI8T73Xg==" saltValue="kb16+TUc21YUiWk7LeCdRQ==" spinCount="100000" sheet="1" formatColumns="0" formatRows="0"/>
  <mergeCells count="12">
    <mergeCell ref="A189:G189"/>
    <mergeCell ref="A1:A2"/>
    <mergeCell ref="B1:B2"/>
    <mergeCell ref="C1:C2"/>
    <mergeCell ref="D1:D2"/>
    <mergeCell ref="E1:E2"/>
    <mergeCell ref="F1:F2"/>
    <mergeCell ref="G1:G2"/>
    <mergeCell ref="H1:H2"/>
    <mergeCell ref="I1:I2"/>
    <mergeCell ref="J1:P1"/>
    <mergeCell ref="A187:I187"/>
  </mergeCells>
  <printOptions horizontalCentered="1"/>
  <pageMargins left="0.51181102362204722" right="0.51181102362204722" top="0.74803149606299213" bottom="0.74803149606299213" header="0.15748031496062992" footer="0"/>
  <pageSetup paperSize="8" scale="52" fitToHeight="0" orientation="landscape" r:id="rId1"/>
  <headerFooter>
    <oddHeader>&amp;C&amp;"Arial,Bold"&amp;18Working Draft List of Priority Programs and Projects in the 2017-2022 Public Investment Program (PIP) 
under Chapter 20: Ensuring Ecological Integrity, Clean and Healthy Environment*
(as of July 25, 2017)</oddHeader>
    <oddFooter>&amp;L&amp;"Arial,Italic"*Working draft as circulated to the members of Planning Committee 11 on Ecological Integrity on July 14, 2017. 
&amp;C&amp;"Arial,Regular"Page &amp;P of &amp;N&amp;R&amp;"Arial,Italic"Working Draft PIP 2017-2022</oddFooter>
  </headerFooter>
  <legacy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20</vt:lpstr>
      <vt:lpstr>'20'!Print_Area</vt:lpstr>
      <vt:lpstr>'20'!Print_Titles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2017-07-28T10:02:55Z</dcterms:created>
  <dcterms:modified xsi:type="dcterms:W3CDTF">2017-07-31T06:00:35Z</dcterms:modified>
</cp:coreProperties>
</file>